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9040" windowHeight="15840" activeTab="1"/>
  </bookViews>
  <sheets>
    <sheet name="Справка" sheetId="9" r:id="rId1"/>
    <sheet name="Заявка" sheetId="15" r:id="rId2"/>
    <sheet name="1-30" sheetId="2" r:id="rId3"/>
    <sheet name="31-60" sheetId="11" r:id="rId4"/>
    <sheet name="61-90" sheetId="17" r:id="rId5"/>
    <sheet name="91-120" sheetId="18" r:id="rId6"/>
    <sheet name="121-150" sheetId="19" r:id="rId7"/>
    <sheet name="151-180" sheetId="20" r:id="rId8"/>
    <sheet name="181-210" sheetId="21" r:id="rId9"/>
    <sheet name="211-240" sheetId="22" r:id="rId10"/>
    <sheet name="241-270" sheetId="23" r:id="rId11"/>
    <sheet name="271-300" sheetId="24" r:id="rId12"/>
  </sheets>
  <externalReferences>
    <externalReference r:id="rId13"/>
  </externalReferences>
  <definedNames>
    <definedName name="Print_Area" localSheetId="6">'121-150'!$A$1:$K$48</definedName>
    <definedName name="Print_Area" localSheetId="2">'1-30'!$A$1:$K$49</definedName>
    <definedName name="Print_Area" localSheetId="7">'151-180'!$A$1:$K$48</definedName>
    <definedName name="Print_Area" localSheetId="8">'181-210'!$A$1:$K$48</definedName>
    <definedName name="Print_Area" localSheetId="9">'211-240'!$A$1:$K$48</definedName>
    <definedName name="Print_Area" localSheetId="10">'241-270'!$A$1:$K$48</definedName>
    <definedName name="Print_Area" localSheetId="11">'271-300'!$A$1:$K$48</definedName>
    <definedName name="Print_Area" localSheetId="3">'31-60'!$A$1:$K$48</definedName>
    <definedName name="Print_Area" localSheetId="4">'61-90'!$A$1:$K$48</definedName>
    <definedName name="Print_Area" localSheetId="5">'91-120'!$A$1:$K$48</definedName>
    <definedName name="_xlnm.Print_Area" localSheetId="1">Заявка!$A$1:$BP$49</definedName>
  </definedNames>
  <calcPr calcId="125725"/>
</workbook>
</file>

<file path=xl/calcChain.xml><?xml version="1.0" encoding="utf-8"?>
<calcChain xmlns="http://schemas.openxmlformats.org/spreadsheetml/2006/main">
  <c r="AC11" i="15"/>
  <c r="BL14"/>
  <c r="AT14"/>
  <c r="A11" i="24"/>
  <c r="A11" i="23"/>
  <c r="A11" i="22"/>
  <c r="A11" i="21"/>
  <c r="A11" i="20"/>
  <c r="A11" i="2"/>
  <c r="D47" i="24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D4"/>
  <c r="I30" s="1"/>
  <c r="A4"/>
  <c r="F2"/>
  <c r="D2"/>
  <c r="F1"/>
  <c r="D1"/>
  <c r="D47" i="23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D4"/>
  <c r="I29" s="1"/>
  <c r="A4"/>
  <c r="F2"/>
  <c r="D2"/>
  <c r="F1"/>
  <c r="D1"/>
  <c r="D47" i="22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D4"/>
  <c r="I35" s="1"/>
  <c r="A4"/>
  <c r="F2"/>
  <c r="D2"/>
  <c r="F1"/>
  <c r="D1"/>
  <c r="D47" i="21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D4"/>
  <c r="I35" s="1"/>
  <c r="A4"/>
  <c r="F2"/>
  <c r="D2"/>
  <c r="F1"/>
  <c r="D1"/>
  <c r="D47" i="20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D4"/>
  <c r="I29" s="1"/>
  <c r="A4"/>
  <c r="F2"/>
  <c r="D2"/>
  <c r="F1"/>
  <c r="D1"/>
  <c r="I28" i="24" l="1"/>
  <c r="I34" i="20"/>
  <c r="I35" i="24"/>
  <c r="I29"/>
  <c r="I22"/>
  <c r="I16"/>
  <c r="I22" i="23"/>
  <c r="I22" i="20"/>
  <c r="I40" i="22"/>
  <c r="I34"/>
  <c r="I28"/>
  <c r="I22"/>
  <c r="I16"/>
  <c r="I34" i="23"/>
  <c r="I16" i="20"/>
  <c r="I28"/>
  <c r="I40"/>
  <c r="I22" i="21"/>
  <c r="I34"/>
  <c r="I16" i="23"/>
  <c r="I28"/>
  <c r="I40"/>
  <c r="I15" i="20"/>
  <c r="I27"/>
  <c r="I39"/>
  <c r="I21" i="21"/>
  <c r="I33"/>
  <c r="I15" i="23"/>
  <c r="I27"/>
  <c r="I39"/>
  <c r="I21" i="22"/>
  <c r="I33"/>
  <c r="I15" i="24"/>
  <c r="I27"/>
  <c r="I40"/>
  <c r="I16" i="21"/>
  <c r="I14" i="20"/>
  <c r="I26"/>
  <c r="I38"/>
  <c r="I20" i="21"/>
  <c r="I32"/>
  <c r="I14" i="23"/>
  <c r="I26"/>
  <c r="I38"/>
  <c r="I20" i="22"/>
  <c r="I32"/>
  <c r="I14" i="24"/>
  <c r="I26"/>
  <c r="I39"/>
  <c r="I13" i="20"/>
  <c r="I25"/>
  <c r="I37"/>
  <c r="I19" i="21"/>
  <c r="I31"/>
  <c r="I13" i="23"/>
  <c r="I25"/>
  <c r="I37"/>
  <c r="I19" i="22"/>
  <c r="I31"/>
  <c r="I13" i="24"/>
  <c r="I25"/>
  <c r="I38"/>
  <c r="I12" i="20"/>
  <c r="I24"/>
  <c r="I36"/>
  <c r="I18" i="21"/>
  <c r="I30"/>
  <c r="I12" i="23"/>
  <c r="I24"/>
  <c r="I36"/>
  <c r="I18" i="22"/>
  <c r="I30"/>
  <c r="I12" i="24"/>
  <c r="I24"/>
  <c r="I37"/>
  <c r="I11" i="20"/>
  <c r="I23"/>
  <c r="I35"/>
  <c r="I17" i="21"/>
  <c r="I29"/>
  <c r="I11" i="23"/>
  <c r="I23"/>
  <c r="I35"/>
  <c r="I17" i="22"/>
  <c r="I29"/>
  <c r="I11" i="24"/>
  <c r="I23"/>
  <c r="I36"/>
  <c r="I21" i="20"/>
  <c r="I33"/>
  <c r="I15" i="21"/>
  <c r="I27"/>
  <c r="I39"/>
  <c r="I21" i="23"/>
  <c r="I33"/>
  <c r="I15" i="22"/>
  <c r="I27"/>
  <c r="I39"/>
  <c r="I21" i="24"/>
  <c r="I34"/>
  <c r="I40" i="21"/>
  <c r="I20" i="20"/>
  <c r="I32"/>
  <c r="I14" i="21"/>
  <c r="I26"/>
  <c r="I38"/>
  <c r="I20" i="23"/>
  <c r="I32"/>
  <c r="I14" i="22"/>
  <c r="I26"/>
  <c r="I38"/>
  <c r="I20" i="24"/>
  <c r="I33"/>
  <c r="I19" i="20"/>
  <c r="I31"/>
  <c r="I13" i="21"/>
  <c r="I25"/>
  <c r="I37"/>
  <c r="I19" i="23"/>
  <c r="I31"/>
  <c r="I13" i="22"/>
  <c r="I25"/>
  <c r="I37"/>
  <c r="I19" i="24"/>
  <c r="I32"/>
  <c r="I28" i="21"/>
  <c r="I18" i="20"/>
  <c r="I30"/>
  <c r="I12" i="21"/>
  <c r="I24"/>
  <c r="I36"/>
  <c r="I18" i="23"/>
  <c r="I30"/>
  <c r="I12" i="22"/>
  <c r="I24"/>
  <c r="I36"/>
  <c r="I18" i="24"/>
  <c r="I31"/>
  <c r="I17" i="20"/>
  <c r="I11" i="21"/>
  <c r="I23"/>
  <c r="I17" i="23"/>
  <c r="I11" i="22"/>
  <c r="I23"/>
  <c r="I17" i="24"/>
  <c r="J12" i="20"/>
  <c r="J39"/>
  <c r="J37"/>
  <c r="J35"/>
  <c r="J33"/>
  <c r="J31"/>
  <c r="J29"/>
  <c r="J27"/>
  <c r="J25"/>
  <c r="J23"/>
  <c r="J21"/>
  <c r="J19"/>
  <c r="J17"/>
  <c r="J15"/>
  <c r="J13"/>
  <c r="J12" i="21"/>
  <c r="J39"/>
  <c r="J37"/>
  <c r="J35"/>
  <c r="J33"/>
  <c r="J31"/>
  <c r="J29"/>
  <c r="J27"/>
  <c r="J25"/>
  <c r="J23"/>
  <c r="J21"/>
  <c r="J19"/>
  <c r="J17"/>
  <c r="J15"/>
  <c r="J13"/>
  <c r="J12" i="22"/>
  <c r="J39"/>
  <c r="J37"/>
  <c r="J35"/>
  <c r="J33"/>
  <c r="J31"/>
  <c r="J29"/>
  <c r="J27"/>
  <c r="J25"/>
  <c r="J23"/>
  <c r="J21"/>
  <c r="J19"/>
  <c r="J17"/>
  <c r="J15"/>
  <c r="J13"/>
  <c r="J12" i="23"/>
  <c r="J39"/>
  <c r="J37"/>
  <c r="J35"/>
  <c r="J33"/>
  <c r="J31"/>
  <c r="J29"/>
  <c r="J27"/>
  <c r="J25"/>
  <c r="J23"/>
  <c r="J21"/>
  <c r="J19"/>
  <c r="J17"/>
  <c r="J15"/>
  <c r="J13"/>
  <c r="J12" i="24"/>
  <c r="J39"/>
  <c r="J37"/>
  <c r="J35"/>
  <c r="J33"/>
  <c r="J31"/>
  <c r="J29"/>
  <c r="J27"/>
  <c r="J25"/>
  <c r="J23"/>
  <c r="J21"/>
  <c r="J19"/>
  <c r="J17"/>
  <c r="J15"/>
  <c r="J13"/>
  <c r="J11" i="20"/>
  <c r="J40"/>
  <c r="J38"/>
  <c r="J36"/>
  <c r="J34"/>
  <c r="J32"/>
  <c r="J30"/>
  <c r="J28"/>
  <c r="J26"/>
  <c r="J24"/>
  <c r="J22"/>
  <c r="J20"/>
  <c r="J18"/>
  <c r="J16"/>
  <c r="J14"/>
  <c r="J11" i="21"/>
  <c r="J40"/>
  <c r="J38"/>
  <c r="J36"/>
  <c r="J34"/>
  <c r="J32"/>
  <c r="J30"/>
  <c r="J28"/>
  <c r="J26"/>
  <c r="J24"/>
  <c r="J22"/>
  <c r="J20"/>
  <c r="J18"/>
  <c r="J16"/>
  <c r="J14"/>
  <c r="J11" i="22"/>
  <c r="J40"/>
  <c r="J38"/>
  <c r="J36"/>
  <c r="J34"/>
  <c r="J32"/>
  <c r="J30"/>
  <c r="J28"/>
  <c r="J26"/>
  <c r="J24"/>
  <c r="J22"/>
  <c r="J20"/>
  <c r="J18"/>
  <c r="J16"/>
  <c r="J14"/>
  <c r="J11" i="23"/>
  <c r="J40"/>
  <c r="J38"/>
  <c r="J36"/>
  <c r="J34"/>
  <c r="J32"/>
  <c r="J30"/>
  <c r="J28"/>
  <c r="J26"/>
  <c r="J24"/>
  <c r="J22"/>
  <c r="J20"/>
  <c r="J18"/>
  <c r="J16"/>
  <c r="J14"/>
  <c r="J11" i="24"/>
  <c r="J40"/>
  <c r="J38"/>
  <c r="J36"/>
  <c r="J34"/>
  <c r="J32"/>
  <c r="J30"/>
  <c r="J28"/>
  <c r="J26"/>
  <c r="J24"/>
  <c r="J22"/>
  <c r="J20"/>
  <c r="J18"/>
  <c r="J16"/>
  <c r="J14"/>
  <c r="H4" i="23" l="1"/>
  <c r="H4" i="24"/>
  <c r="H4" i="22"/>
  <c r="H4" i="21"/>
  <c r="H4" i="20"/>
  <c r="F4" i="24"/>
  <c r="F4" i="22"/>
  <c r="F4" i="23"/>
  <c r="F4" i="20"/>
  <c r="F4" i="21"/>
  <c r="C4" i="24"/>
  <c r="C4" i="22"/>
  <c r="C4" i="21"/>
  <c r="C4" i="23"/>
  <c r="C4" i="20"/>
  <c r="D47" i="19"/>
  <c r="D45"/>
  <c r="D44"/>
  <c r="D43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H4"/>
  <c r="F4"/>
  <c r="D4"/>
  <c r="C4"/>
  <c r="A4"/>
  <c r="F2"/>
  <c r="D2"/>
  <c r="F1"/>
  <c r="D1"/>
  <c r="D47" i="18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I35" i="19" l="1"/>
  <c r="I23"/>
  <c r="I11"/>
  <c r="I36"/>
  <c r="I24"/>
  <c r="I12"/>
  <c r="I37"/>
  <c r="I25"/>
  <c r="I13"/>
  <c r="I38"/>
  <c r="I26"/>
  <c r="I14"/>
  <c r="I39"/>
  <c r="I27"/>
  <c r="I15"/>
  <c r="I28"/>
  <c r="I29"/>
  <c r="I17"/>
  <c r="I30"/>
  <c r="I18"/>
  <c r="I40"/>
  <c r="I31"/>
  <c r="I19"/>
  <c r="I32"/>
  <c r="I20"/>
  <c r="I33"/>
  <c r="I21"/>
  <c r="I34"/>
  <c r="I22"/>
  <c r="I16"/>
  <c r="J14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A19" i="18"/>
  <c r="A18"/>
  <c r="A17"/>
  <c r="A16"/>
  <c r="A15"/>
  <c r="A14"/>
  <c r="A13"/>
  <c r="A12"/>
  <c r="A11"/>
  <c r="H4"/>
  <c r="F4"/>
  <c r="D4"/>
  <c r="C4"/>
  <c r="A4"/>
  <c r="F2"/>
  <c r="D2"/>
  <c r="F1"/>
  <c r="D1"/>
  <c r="D47" i="17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4"/>
  <c r="F4"/>
  <c r="D4"/>
  <c r="C4"/>
  <c r="A4"/>
  <c r="F2"/>
  <c r="D2"/>
  <c r="F1"/>
  <c r="D1"/>
  <c r="D47" i="11"/>
  <c r="D45"/>
  <c r="D44"/>
  <c r="D43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4"/>
  <c r="F4"/>
  <c r="D4"/>
  <c r="C4"/>
  <c r="A4"/>
  <c r="F2"/>
  <c r="D2"/>
  <c r="F1"/>
  <c r="D1"/>
  <c r="D48" i="2"/>
  <c r="D46"/>
  <c r="D45"/>
  <c r="D44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13"/>
  <c r="H4"/>
  <c r="F4"/>
  <c r="D4"/>
  <c r="J13" s="1"/>
  <c r="C4"/>
  <c r="A4"/>
  <c r="F2"/>
  <c r="D2"/>
  <c r="F1"/>
  <c r="D1"/>
  <c r="BG14" i="15"/>
  <c r="BB14"/>
  <c r="I29" i="11" l="1"/>
  <c r="I17"/>
  <c r="I30"/>
  <c r="I18"/>
  <c r="I31"/>
  <c r="I19"/>
  <c r="I32"/>
  <c r="I20"/>
  <c r="I22"/>
  <c r="I33"/>
  <c r="I21"/>
  <c r="I35"/>
  <c r="I23"/>
  <c r="I11"/>
  <c r="I36"/>
  <c r="I24"/>
  <c r="I12"/>
  <c r="I37"/>
  <c r="I25"/>
  <c r="I13"/>
  <c r="I38"/>
  <c r="I26"/>
  <c r="I14"/>
  <c r="I34"/>
  <c r="I39"/>
  <c r="I27"/>
  <c r="I15"/>
  <c r="I40"/>
  <c r="I28"/>
  <c r="I16"/>
  <c r="I37" i="2"/>
  <c r="I25"/>
  <c r="I11"/>
  <c r="I38"/>
  <c r="I26"/>
  <c r="I14"/>
  <c r="I13"/>
  <c r="I39"/>
  <c r="I27"/>
  <c r="I15"/>
  <c r="I40"/>
  <c r="I28"/>
  <c r="I16"/>
  <c r="I41"/>
  <c r="I29"/>
  <c r="I17"/>
  <c r="I31"/>
  <c r="I19"/>
  <c r="I32"/>
  <c r="I20"/>
  <c r="I33"/>
  <c r="I21"/>
  <c r="I34"/>
  <c r="I22"/>
  <c r="I30"/>
  <c r="I35"/>
  <c r="I23"/>
  <c r="I36"/>
  <c r="I24"/>
  <c r="I18"/>
  <c r="I35" i="17"/>
  <c r="I23"/>
  <c r="I11"/>
  <c r="I36"/>
  <c r="I24"/>
  <c r="I12"/>
  <c r="I28"/>
  <c r="I37"/>
  <c r="I25"/>
  <c r="I13"/>
  <c r="I38"/>
  <c r="I26"/>
  <c r="I14"/>
  <c r="I39"/>
  <c r="I27"/>
  <c r="I15"/>
  <c r="I29"/>
  <c r="I17"/>
  <c r="I16"/>
  <c r="I30"/>
  <c r="I18"/>
  <c r="I31"/>
  <c r="I19"/>
  <c r="I32"/>
  <c r="I20"/>
  <c r="I40"/>
  <c r="I33"/>
  <c r="I21"/>
  <c r="I34"/>
  <c r="I22"/>
  <c r="I29" i="18"/>
  <c r="I17"/>
  <c r="I30"/>
  <c r="I18"/>
  <c r="I31"/>
  <c r="I19"/>
  <c r="I32"/>
  <c r="I20"/>
  <c r="I33"/>
  <c r="I21"/>
  <c r="I35"/>
  <c r="I23"/>
  <c r="I11"/>
  <c r="I36"/>
  <c r="I24"/>
  <c r="I12"/>
  <c r="I37"/>
  <c r="I25"/>
  <c r="I13"/>
  <c r="I38"/>
  <c r="I26"/>
  <c r="I14"/>
  <c r="I34"/>
  <c r="I39"/>
  <c r="I27"/>
  <c r="I15"/>
  <c r="I22"/>
  <c r="I40"/>
  <c r="I28"/>
  <c r="I16"/>
  <c r="A14" i="2"/>
  <c r="A15" s="1"/>
  <c r="A16" s="1"/>
  <c r="A17" s="1"/>
  <c r="A18" s="1"/>
  <c r="A19" s="1"/>
  <c r="A20" s="1"/>
  <c r="A21" s="1"/>
  <c r="J15"/>
  <c r="J17"/>
  <c r="J19"/>
  <c r="J21"/>
  <c r="J23"/>
  <c r="J25"/>
  <c r="J27"/>
  <c r="J29"/>
  <c r="J31"/>
  <c r="J33"/>
  <c r="J35"/>
  <c r="J37"/>
  <c r="J39"/>
  <c r="J41"/>
  <c r="J14"/>
  <c r="J16"/>
  <c r="J18"/>
  <c r="J20"/>
  <c r="J22"/>
  <c r="J24"/>
  <c r="J26"/>
  <c r="J28"/>
  <c r="J30"/>
  <c r="J32"/>
  <c r="J34"/>
  <c r="J36"/>
  <c r="J38"/>
  <c r="J40"/>
  <c r="J14" i="17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4" i="11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J14" i="18"/>
  <c r="J16"/>
  <c r="J18"/>
  <c r="J20"/>
  <c r="J22"/>
  <c r="J24"/>
  <c r="J26"/>
  <c r="J28"/>
  <c r="J30"/>
  <c r="J32"/>
  <c r="J34"/>
  <c r="J36"/>
  <c r="J38"/>
  <c r="J40"/>
  <c r="J11"/>
  <c r="J13"/>
  <c r="J15"/>
  <c r="J17"/>
  <c r="J19"/>
  <c r="J21"/>
  <c r="J23"/>
  <c r="J25"/>
  <c r="J27"/>
  <c r="J29"/>
  <c r="J31"/>
  <c r="J33"/>
  <c r="J35"/>
  <c r="J37"/>
  <c r="J39"/>
  <c r="J12"/>
  <c r="BL11" i="15" l="1"/>
  <c r="BG11"/>
  <c r="BB11" l="1"/>
</calcChain>
</file>

<file path=xl/comments1.xml><?xml version="1.0" encoding="utf-8"?>
<comments xmlns="http://schemas.openxmlformats.org/spreadsheetml/2006/main">
  <authors>
    <author>doss_kassa</author>
  </authors>
  <commentLis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Смотри на сайте
pass.rzd.ru</t>
        </r>
      </text>
    </comment>
  </commentList>
</comments>
</file>

<file path=xl/sharedStrings.xml><?xml version="1.0" encoding="utf-8"?>
<sst xmlns="http://schemas.openxmlformats.org/spreadsheetml/2006/main" count="1665" uniqueCount="675">
  <si>
    <t>ИНН</t>
  </si>
  <si>
    <t>Организация</t>
  </si>
  <si>
    <t>№ Договора</t>
  </si>
  <si>
    <t>№ ЕЛС</t>
  </si>
  <si>
    <t>Дата заполнения</t>
  </si>
  <si>
    <t>Входящий номер</t>
  </si>
  <si>
    <t>753А</t>
  </si>
  <si>
    <t>Эконом+</t>
  </si>
  <si>
    <t>Номер поезда</t>
  </si>
  <si>
    <t>Класс обслуживания</t>
  </si>
  <si>
    <t>Фарерские острова</t>
  </si>
  <si>
    <t>Станция отправления</t>
  </si>
  <si>
    <t>Станция назначения</t>
  </si>
  <si>
    <t>Гражданство группы</t>
  </si>
  <si>
    <t>ОТВЕТСТВЕННОЕ ЛИЦО ПО ЗАЯВКЕ:</t>
  </si>
  <si>
    <t>ФИО:</t>
  </si>
  <si>
    <t>Должность:</t>
  </si>
  <si>
    <t>Генеральный директор</t>
  </si>
  <si>
    <t>ПОДПИСЬ</t>
  </si>
  <si>
    <t>МП</t>
  </si>
  <si>
    <t>Главный бухгалтер</t>
  </si>
  <si>
    <t>ФИО</t>
  </si>
  <si>
    <t>Российская Федерация</t>
  </si>
  <si>
    <t>RUS</t>
  </si>
  <si>
    <t>Эконом</t>
  </si>
  <si>
    <t>2С</t>
  </si>
  <si>
    <t>2В</t>
  </si>
  <si>
    <t>Алжир</t>
  </si>
  <si>
    <t>DZA</t>
  </si>
  <si>
    <t>Бизнес</t>
  </si>
  <si>
    <t>1С</t>
  </si>
  <si>
    <t>ASM</t>
  </si>
  <si>
    <t>Андорра</t>
  </si>
  <si>
    <t>AND</t>
  </si>
  <si>
    <t>Ангола</t>
  </si>
  <si>
    <t>AGO</t>
  </si>
  <si>
    <t>Ангилья</t>
  </si>
  <si>
    <t>AIA</t>
  </si>
  <si>
    <t>ATA</t>
  </si>
  <si>
    <t>Антигуа и Барбуда</t>
  </si>
  <si>
    <t>ATG</t>
  </si>
  <si>
    <t>Аргентина</t>
  </si>
  <si>
    <t>ARG</t>
  </si>
  <si>
    <t>Армения</t>
  </si>
  <si>
    <t>ARM</t>
  </si>
  <si>
    <t>Аруба</t>
  </si>
  <si>
    <t>ABW</t>
  </si>
  <si>
    <t>Австралия</t>
  </si>
  <si>
    <t>AUS</t>
  </si>
  <si>
    <t>Австрия</t>
  </si>
  <si>
    <t>AUT</t>
  </si>
  <si>
    <t>Азербайджан</t>
  </si>
  <si>
    <t>AZE</t>
  </si>
  <si>
    <t>Багамские острова</t>
  </si>
  <si>
    <t>BHS</t>
  </si>
  <si>
    <t>Бахрейн</t>
  </si>
  <si>
    <t>BHR</t>
  </si>
  <si>
    <t>Бангладеш</t>
  </si>
  <si>
    <t>BGD</t>
  </si>
  <si>
    <t>Барбадос</t>
  </si>
  <si>
    <t>BRB</t>
  </si>
  <si>
    <t>Беларусь</t>
  </si>
  <si>
    <t>BLR</t>
  </si>
  <si>
    <t>Бельгия</t>
  </si>
  <si>
    <t>BEL</t>
  </si>
  <si>
    <t>Белиз</t>
  </si>
  <si>
    <t>BLZ</t>
  </si>
  <si>
    <t>Бенин</t>
  </si>
  <si>
    <t>BEN</t>
  </si>
  <si>
    <t>Бермуды</t>
  </si>
  <si>
    <t>BMU</t>
  </si>
  <si>
    <t>Бутан</t>
  </si>
  <si>
    <t>BTN</t>
  </si>
  <si>
    <t>Боливия</t>
  </si>
  <si>
    <t>BOL</t>
  </si>
  <si>
    <t>Босния и Герцеговина</t>
  </si>
  <si>
    <t>BIH</t>
  </si>
  <si>
    <t>Ботсвана</t>
  </si>
  <si>
    <t>BWA</t>
  </si>
  <si>
    <t>остров Буве</t>
  </si>
  <si>
    <t>BVT</t>
  </si>
  <si>
    <t>Бразилия</t>
  </si>
  <si>
    <t>BRA</t>
  </si>
  <si>
    <t>Британские территории Индийского океана</t>
  </si>
  <si>
    <t>IOT</t>
  </si>
  <si>
    <t>Бруней</t>
  </si>
  <si>
    <t>BRN</t>
  </si>
  <si>
    <t>Болгария</t>
  </si>
  <si>
    <t>BGR</t>
  </si>
  <si>
    <t>Буркина Фасо</t>
  </si>
  <si>
    <t>BFA</t>
  </si>
  <si>
    <t>Бурунди</t>
  </si>
  <si>
    <t>BDI</t>
  </si>
  <si>
    <t>Камбоджа</t>
  </si>
  <si>
    <t>KHM</t>
  </si>
  <si>
    <t>Камерун</t>
  </si>
  <si>
    <t>CMR</t>
  </si>
  <si>
    <t>Канада</t>
  </si>
  <si>
    <t>CAN</t>
  </si>
  <si>
    <t>CPV</t>
  </si>
  <si>
    <t>Каймановы острова</t>
  </si>
  <si>
    <t>CYM</t>
  </si>
  <si>
    <t>Центральная Африканская Республика</t>
  </si>
  <si>
    <t>CAF</t>
  </si>
  <si>
    <t>Чад</t>
  </si>
  <si>
    <t>TCD</t>
  </si>
  <si>
    <t>Чили</t>
  </si>
  <si>
    <t>CHL</t>
  </si>
  <si>
    <t>Китайская Народная Республика</t>
  </si>
  <si>
    <t>CHN</t>
  </si>
  <si>
    <t>остров Рождества</t>
  </si>
  <si>
    <t>CXR</t>
  </si>
  <si>
    <t>Кокосовые острова</t>
  </si>
  <si>
    <t>CCK</t>
  </si>
  <si>
    <t>Колумбия</t>
  </si>
  <si>
    <t>COL</t>
  </si>
  <si>
    <t>Коморские острова</t>
  </si>
  <si>
    <t>COM</t>
  </si>
  <si>
    <t>Конго</t>
  </si>
  <si>
    <t>COG</t>
  </si>
  <si>
    <t>Демократическая республика Конго</t>
  </si>
  <si>
    <t>острова Кука</t>
  </si>
  <si>
    <t>COK</t>
  </si>
  <si>
    <t>Коста Рика</t>
  </si>
  <si>
    <t>CRI</t>
  </si>
  <si>
    <t>Кот-д'Ивуар</t>
  </si>
  <si>
    <t>CIV</t>
  </si>
  <si>
    <t>Хорватия</t>
  </si>
  <si>
    <t>HRV</t>
  </si>
  <si>
    <t>Куба</t>
  </si>
  <si>
    <t>CUB</t>
  </si>
  <si>
    <t>Кипр</t>
  </si>
  <si>
    <t>CYP</t>
  </si>
  <si>
    <t>Чехия</t>
  </si>
  <si>
    <t>CZE</t>
  </si>
  <si>
    <t>Дания</t>
  </si>
  <si>
    <t>DNK</t>
  </si>
  <si>
    <t>Джибути</t>
  </si>
  <si>
    <t>DJI</t>
  </si>
  <si>
    <t>Доминика</t>
  </si>
  <si>
    <t>DMA</t>
  </si>
  <si>
    <t>Доминиканская республика</t>
  </si>
  <si>
    <t>DOM</t>
  </si>
  <si>
    <t>Эквадор</t>
  </si>
  <si>
    <t>ECU</t>
  </si>
  <si>
    <t>Египет</t>
  </si>
  <si>
    <t>EGY</t>
  </si>
  <si>
    <t>SLV</t>
  </si>
  <si>
    <t>Экваториальная Гвинея</t>
  </si>
  <si>
    <t>GNQ</t>
  </si>
  <si>
    <t>Эритрея</t>
  </si>
  <si>
    <t>ERI</t>
  </si>
  <si>
    <t>Эстония</t>
  </si>
  <si>
    <t>EST</t>
  </si>
  <si>
    <t>Эфиопия</t>
  </si>
  <si>
    <t>ETH</t>
  </si>
  <si>
    <t>FRO</t>
  </si>
  <si>
    <t>Фолклендские (Мальвинские) острова</t>
  </si>
  <si>
    <t>FLK</t>
  </si>
  <si>
    <t>Фиджи</t>
  </si>
  <si>
    <t>FJI</t>
  </si>
  <si>
    <t>Финляндия</t>
  </si>
  <si>
    <t>FIN</t>
  </si>
  <si>
    <t>Франция</t>
  </si>
  <si>
    <t>FRA</t>
  </si>
  <si>
    <t>Французская Гвиана</t>
  </si>
  <si>
    <t>GUF</t>
  </si>
  <si>
    <t>Французская Полинезия</t>
  </si>
  <si>
    <t>PYF</t>
  </si>
  <si>
    <t>Французские Южные Территории</t>
  </si>
  <si>
    <t>ATF</t>
  </si>
  <si>
    <t>Габон</t>
  </si>
  <si>
    <t>GAB</t>
  </si>
  <si>
    <t>Гамбия</t>
  </si>
  <si>
    <t>GMB</t>
  </si>
  <si>
    <t>Грузия</t>
  </si>
  <si>
    <t>GEO</t>
  </si>
  <si>
    <t>Германия</t>
  </si>
  <si>
    <t>DEU</t>
  </si>
  <si>
    <t>Гана</t>
  </si>
  <si>
    <t>GHA</t>
  </si>
  <si>
    <t>Гибралтар</t>
  </si>
  <si>
    <t>GIB</t>
  </si>
  <si>
    <t>Греция</t>
  </si>
  <si>
    <t>GRC</t>
  </si>
  <si>
    <t>Гренландия</t>
  </si>
  <si>
    <t>GRL</t>
  </si>
  <si>
    <t>Гренада</t>
  </si>
  <si>
    <t>GRD</t>
  </si>
  <si>
    <t>Гваделупа</t>
  </si>
  <si>
    <t>GLP</t>
  </si>
  <si>
    <t>Гуам</t>
  </si>
  <si>
    <t>GUM</t>
  </si>
  <si>
    <t>Гватемала</t>
  </si>
  <si>
    <t>GTM</t>
  </si>
  <si>
    <t>Гвинея</t>
  </si>
  <si>
    <t>GIN</t>
  </si>
  <si>
    <t>GNB</t>
  </si>
  <si>
    <t>Гайана</t>
  </si>
  <si>
    <t>GUY</t>
  </si>
  <si>
    <t>Гаити</t>
  </si>
  <si>
    <t>HTI</t>
  </si>
  <si>
    <t>HMD</t>
  </si>
  <si>
    <t>Гондурас</t>
  </si>
  <si>
    <t>HND</t>
  </si>
  <si>
    <t>Гонконг (Китай)</t>
  </si>
  <si>
    <t>HKG</t>
  </si>
  <si>
    <t>Венгрия</t>
  </si>
  <si>
    <t>HUN</t>
  </si>
  <si>
    <t>Исландия</t>
  </si>
  <si>
    <t>ISL</t>
  </si>
  <si>
    <t>Индия</t>
  </si>
  <si>
    <t>IND</t>
  </si>
  <si>
    <t>Индонезия</t>
  </si>
  <si>
    <t>IDN</t>
  </si>
  <si>
    <t>Иран</t>
  </si>
  <si>
    <t>IRN</t>
  </si>
  <si>
    <t>Ирак</t>
  </si>
  <si>
    <t>IRQ</t>
  </si>
  <si>
    <t>Ирландия</t>
  </si>
  <si>
    <t>IRL</t>
  </si>
  <si>
    <t>Израиль</t>
  </si>
  <si>
    <t>ISR</t>
  </si>
  <si>
    <t>Италия</t>
  </si>
  <si>
    <t>ITA</t>
  </si>
  <si>
    <t>Ямайка</t>
  </si>
  <si>
    <t>JAM</t>
  </si>
  <si>
    <t>Япония</t>
  </si>
  <si>
    <t>JPN</t>
  </si>
  <si>
    <t>Иордания</t>
  </si>
  <si>
    <t>JOR</t>
  </si>
  <si>
    <t>Казахстан</t>
  </si>
  <si>
    <t>KAZ</t>
  </si>
  <si>
    <t>Кения</t>
  </si>
  <si>
    <t>KEN</t>
  </si>
  <si>
    <t>Кирибати</t>
  </si>
  <si>
    <t>KIR</t>
  </si>
  <si>
    <t>KOR</t>
  </si>
  <si>
    <t>Корейская Народная Демократическая республика</t>
  </si>
  <si>
    <t>PRK</t>
  </si>
  <si>
    <t>Кувейт</t>
  </si>
  <si>
    <t>KWT</t>
  </si>
  <si>
    <t>Кыргызстан</t>
  </si>
  <si>
    <t>KGZ</t>
  </si>
  <si>
    <t>Лаос</t>
  </si>
  <si>
    <t>LAO</t>
  </si>
  <si>
    <t>Латвия</t>
  </si>
  <si>
    <t>LVA</t>
  </si>
  <si>
    <t>Ливан</t>
  </si>
  <si>
    <t>LBN</t>
  </si>
  <si>
    <t>Лесото</t>
  </si>
  <si>
    <t>LSO</t>
  </si>
  <si>
    <t>Либерия</t>
  </si>
  <si>
    <t>LBR</t>
  </si>
  <si>
    <t>Ливия</t>
  </si>
  <si>
    <t>LBY</t>
  </si>
  <si>
    <t>Лихтенштейн</t>
  </si>
  <si>
    <t>LIE</t>
  </si>
  <si>
    <t>Литва</t>
  </si>
  <si>
    <t>LTU</t>
  </si>
  <si>
    <t>Люксембург</t>
  </si>
  <si>
    <t>LUX</t>
  </si>
  <si>
    <t>Макао (Китай)</t>
  </si>
  <si>
    <t>MAC</t>
  </si>
  <si>
    <t>Македония</t>
  </si>
  <si>
    <t>MKD</t>
  </si>
  <si>
    <t>Мадагаскар</t>
  </si>
  <si>
    <t>MDG</t>
  </si>
  <si>
    <t>Малави</t>
  </si>
  <si>
    <t>MWI</t>
  </si>
  <si>
    <t>Малайзия</t>
  </si>
  <si>
    <t>MYS</t>
  </si>
  <si>
    <t>Мальдивские острова</t>
  </si>
  <si>
    <t>MDV</t>
  </si>
  <si>
    <t>Мали</t>
  </si>
  <si>
    <t>MLI</t>
  </si>
  <si>
    <t>Мальта</t>
  </si>
  <si>
    <t>MLT</t>
  </si>
  <si>
    <t>Маршалловы острова</t>
  </si>
  <si>
    <t>MHL</t>
  </si>
  <si>
    <t>Мартиника</t>
  </si>
  <si>
    <t>MTQ</t>
  </si>
  <si>
    <t>Мавритания</t>
  </si>
  <si>
    <t>MRT</t>
  </si>
  <si>
    <t>Маврикий</t>
  </si>
  <si>
    <t>MUS</t>
  </si>
  <si>
    <t>Майотта</t>
  </si>
  <si>
    <t>MYT</t>
  </si>
  <si>
    <t>Мексика</t>
  </si>
  <si>
    <t>MEX</t>
  </si>
  <si>
    <t>Микронезия</t>
  </si>
  <si>
    <t>FSM</t>
  </si>
  <si>
    <t>Молдова</t>
  </si>
  <si>
    <t>MDA</t>
  </si>
  <si>
    <t>Монако</t>
  </si>
  <si>
    <t>MCO</t>
  </si>
  <si>
    <t>Монголия</t>
  </si>
  <si>
    <t>MNG</t>
  </si>
  <si>
    <t>Монтсеррат</t>
  </si>
  <si>
    <t>MSR</t>
  </si>
  <si>
    <t>Марокко</t>
  </si>
  <si>
    <t>MAR</t>
  </si>
  <si>
    <t>Мозамбик</t>
  </si>
  <si>
    <t>MOZ</t>
  </si>
  <si>
    <t>Мьянма</t>
  </si>
  <si>
    <t>MMR</t>
  </si>
  <si>
    <t>Намибия</t>
  </si>
  <si>
    <t>NAM</t>
  </si>
  <si>
    <t>Науру</t>
  </si>
  <si>
    <t>NRU</t>
  </si>
  <si>
    <t>Непал</t>
  </si>
  <si>
    <t>NPL</t>
  </si>
  <si>
    <t>Нидерланды</t>
  </si>
  <si>
    <t>NLD</t>
  </si>
  <si>
    <t>Новая Каледония</t>
  </si>
  <si>
    <t>NCL</t>
  </si>
  <si>
    <t>Новая Зеландия</t>
  </si>
  <si>
    <t>NZL</t>
  </si>
  <si>
    <t>Никарагуа</t>
  </si>
  <si>
    <t>NIC</t>
  </si>
  <si>
    <t>Нигер</t>
  </si>
  <si>
    <t>NER</t>
  </si>
  <si>
    <t>Нигерия</t>
  </si>
  <si>
    <t>NGA</t>
  </si>
  <si>
    <t>Ниуэ</t>
  </si>
  <si>
    <t>NIU</t>
  </si>
  <si>
    <t>остров Норфолк</t>
  </si>
  <si>
    <t>NFK</t>
  </si>
  <si>
    <t>MNP</t>
  </si>
  <si>
    <t>Норвегия</t>
  </si>
  <si>
    <t>NOR</t>
  </si>
  <si>
    <t>Оман</t>
  </si>
  <si>
    <t>OMN</t>
  </si>
  <si>
    <t>Пакистан</t>
  </si>
  <si>
    <t>PAK</t>
  </si>
  <si>
    <t>Палау</t>
  </si>
  <si>
    <t>PLW</t>
  </si>
  <si>
    <t>Палестина</t>
  </si>
  <si>
    <t>PSE</t>
  </si>
  <si>
    <t>Панама</t>
  </si>
  <si>
    <t>PAN</t>
  </si>
  <si>
    <t>Папуа - Новая Гвинея</t>
  </si>
  <si>
    <t>PNG</t>
  </si>
  <si>
    <t>Парагвай</t>
  </si>
  <si>
    <t>PRY</t>
  </si>
  <si>
    <t>Перу</t>
  </si>
  <si>
    <t>PER</t>
  </si>
  <si>
    <t>Филиппины</t>
  </si>
  <si>
    <t>PHL</t>
  </si>
  <si>
    <t>PCN</t>
  </si>
  <si>
    <t>Польша</t>
  </si>
  <si>
    <t>POL</t>
  </si>
  <si>
    <t>Португалия</t>
  </si>
  <si>
    <t>PRT</t>
  </si>
  <si>
    <t>Пуэрто-Рико</t>
  </si>
  <si>
    <t>PRI</t>
  </si>
  <si>
    <t>Катар</t>
  </si>
  <si>
    <t>QAT</t>
  </si>
  <si>
    <t>Реюньон</t>
  </si>
  <si>
    <t>REU</t>
  </si>
  <si>
    <t>Румыния</t>
  </si>
  <si>
    <t>ROU</t>
  </si>
  <si>
    <t>Руанда</t>
  </si>
  <si>
    <t>RWA</t>
  </si>
  <si>
    <t>SHN</t>
  </si>
  <si>
    <t>Сент-Китс и Невис</t>
  </si>
  <si>
    <t>KNA</t>
  </si>
  <si>
    <t>Сент-Люсия</t>
  </si>
  <si>
    <t>LCA</t>
  </si>
  <si>
    <t>Сен-Пьер и Микелон</t>
  </si>
  <si>
    <t>SPM</t>
  </si>
  <si>
    <t>Сент-Винсент и Гренадины</t>
  </si>
  <si>
    <t>VCT</t>
  </si>
  <si>
    <t>острова Самоа</t>
  </si>
  <si>
    <t>WSM</t>
  </si>
  <si>
    <t>Сан-Марино</t>
  </si>
  <si>
    <t>SMR</t>
  </si>
  <si>
    <t>Сан-Томе и Принсипи</t>
  </si>
  <si>
    <t>STP</t>
  </si>
  <si>
    <t>Саудовская Аравия</t>
  </si>
  <si>
    <t>SAU</t>
  </si>
  <si>
    <t>Сенегал</t>
  </si>
  <si>
    <t>SEN</t>
  </si>
  <si>
    <t>Сейшельские острова</t>
  </si>
  <si>
    <t>SYC</t>
  </si>
  <si>
    <t>Сьерра-Леоне</t>
  </si>
  <si>
    <t>SLE</t>
  </si>
  <si>
    <t>Сингапур</t>
  </si>
  <si>
    <t>SGP</t>
  </si>
  <si>
    <t>Словакия</t>
  </si>
  <si>
    <t>SVK</t>
  </si>
  <si>
    <t>Словения</t>
  </si>
  <si>
    <t>SVN</t>
  </si>
  <si>
    <t>Соломоновы острова</t>
  </si>
  <si>
    <t>SLB</t>
  </si>
  <si>
    <t>Сомали</t>
  </si>
  <si>
    <t>SOM</t>
  </si>
  <si>
    <t>ЮАР</t>
  </si>
  <si>
    <t>ZAF</t>
  </si>
  <si>
    <t>SGS</t>
  </si>
  <si>
    <t>Испания</t>
  </si>
  <si>
    <t>ESP</t>
  </si>
  <si>
    <t>Шри Ланка</t>
  </si>
  <si>
    <t>LKA</t>
  </si>
  <si>
    <t>Судан</t>
  </si>
  <si>
    <t>SDN</t>
  </si>
  <si>
    <t>Суринам</t>
  </si>
  <si>
    <t>SUR</t>
  </si>
  <si>
    <t>SJM</t>
  </si>
  <si>
    <t>Свазиленд</t>
  </si>
  <si>
    <t>SWZ</t>
  </si>
  <si>
    <t>Швеция</t>
  </si>
  <si>
    <t>SWE</t>
  </si>
  <si>
    <t>Швейцария</t>
  </si>
  <si>
    <t>CHE</t>
  </si>
  <si>
    <t>Сирия</t>
  </si>
  <si>
    <t>SYR</t>
  </si>
  <si>
    <t>Тайвань (Республика Китай)</t>
  </si>
  <si>
    <t>TWN</t>
  </si>
  <si>
    <t>Таджикистан</t>
  </si>
  <si>
    <t>TJK</t>
  </si>
  <si>
    <t>Танзания</t>
  </si>
  <si>
    <t>TZA</t>
  </si>
  <si>
    <t>Тайланд</t>
  </si>
  <si>
    <t>THA</t>
  </si>
  <si>
    <t>Того</t>
  </si>
  <si>
    <t>TGO</t>
  </si>
  <si>
    <t>Токелау</t>
  </si>
  <si>
    <t>TKL</t>
  </si>
  <si>
    <t>Тонга</t>
  </si>
  <si>
    <t>TON</t>
  </si>
  <si>
    <t>Тринидад и Тобаго</t>
  </si>
  <si>
    <t>TTO</t>
  </si>
  <si>
    <t>Тунис</t>
  </si>
  <si>
    <t>TUN</t>
  </si>
  <si>
    <t>Турция</t>
  </si>
  <si>
    <t>TUR</t>
  </si>
  <si>
    <t>Туркменистан</t>
  </si>
  <si>
    <t>TKM</t>
  </si>
  <si>
    <t>TCA</t>
  </si>
  <si>
    <t>Тувалу</t>
  </si>
  <si>
    <t>TUV</t>
  </si>
  <si>
    <t>Уганда</t>
  </si>
  <si>
    <t>UGA</t>
  </si>
  <si>
    <t>Украина</t>
  </si>
  <si>
    <t>UKR</t>
  </si>
  <si>
    <t>Великобритания</t>
  </si>
  <si>
    <t>GBR</t>
  </si>
  <si>
    <t>Соединенные Штаты Америки</t>
  </si>
  <si>
    <t>USA</t>
  </si>
  <si>
    <t>Уругвай</t>
  </si>
  <si>
    <t>URY</t>
  </si>
  <si>
    <t>Узбекистан</t>
  </si>
  <si>
    <t>UZB</t>
  </si>
  <si>
    <t>Вануату</t>
  </si>
  <si>
    <t>VUT</t>
  </si>
  <si>
    <t>Ватикан</t>
  </si>
  <si>
    <t>VAT</t>
  </si>
  <si>
    <t>Венесуэла</t>
  </si>
  <si>
    <t>VEN</t>
  </si>
  <si>
    <t>Вьетнам</t>
  </si>
  <si>
    <t>VNM</t>
  </si>
  <si>
    <t>Виргинские острова (Британские)</t>
  </si>
  <si>
    <t>VGB</t>
  </si>
  <si>
    <t>Виргинские острова (США)</t>
  </si>
  <si>
    <t>VIR</t>
  </si>
  <si>
    <t>WLF</t>
  </si>
  <si>
    <t>Западная Сахара</t>
  </si>
  <si>
    <t>ESH</t>
  </si>
  <si>
    <t>Йемен</t>
  </si>
  <si>
    <t>YEM</t>
  </si>
  <si>
    <t>Замбия</t>
  </si>
  <si>
    <t>ZMB</t>
  </si>
  <si>
    <t>Зимбабве</t>
  </si>
  <si>
    <t>ZWE</t>
  </si>
  <si>
    <t>Афганистан</t>
  </si>
  <si>
    <t>AFG</t>
  </si>
  <si>
    <t>751А</t>
  </si>
  <si>
    <t>Санкт-Петербург</t>
  </si>
  <si>
    <t>Москва</t>
  </si>
  <si>
    <t>755А</t>
  </si>
  <si>
    <t>757А</t>
  </si>
  <si>
    <t>759А</t>
  </si>
  <si>
    <t>761А</t>
  </si>
  <si>
    <t>765А</t>
  </si>
  <si>
    <t>767А</t>
  </si>
  <si>
    <t>769А</t>
  </si>
  <si>
    <t>771А</t>
  </si>
  <si>
    <t>775А</t>
  </si>
  <si>
    <t>777А</t>
  </si>
  <si>
    <t>779А</t>
  </si>
  <si>
    <t>752А</t>
  </si>
  <si>
    <t>754А</t>
  </si>
  <si>
    <t>756А</t>
  </si>
  <si>
    <t>758А</t>
  </si>
  <si>
    <t>760А</t>
  </si>
  <si>
    <t>762А</t>
  </si>
  <si>
    <t>766А</t>
  </si>
  <si>
    <t>768А</t>
  </si>
  <si>
    <t>770А</t>
  </si>
  <si>
    <t>772А</t>
  </si>
  <si>
    <t>774А</t>
  </si>
  <si>
    <t>776А</t>
  </si>
  <si>
    <t>778А</t>
  </si>
  <si>
    <t>780А</t>
  </si>
  <si>
    <t>Дата отправления</t>
  </si>
  <si>
    <t>Время отправления</t>
  </si>
  <si>
    <t>СПИСОК ОРГАНИЗОВАННОЙ ГРУППЫ ПАССАЖИРОВ</t>
  </si>
  <si>
    <t>№
п/п</t>
  </si>
  <si>
    <t>Тип
док-та</t>
  </si>
  <si>
    <r>
      <t xml:space="preserve">Дата рождения  </t>
    </r>
    <r>
      <rPr>
        <sz val="8"/>
        <color theme="0" tint="-0.499984740745262"/>
        <rFont val="Times New Roman"/>
        <family val="1"/>
        <charset val="204"/>
      </rPr>
      <t>(ДД.ММ.ГГГГ)</t>
    </r>
  </si>
  <si>
    <t>Дет</t>
  </si>
  <si>
    <t>Шк.</t>
  </si>
  <si>
    <t>Пол</t>
  </si>
  <si>
    <t>РУКОВОДИТЕЛЬ ГРУППЫ:</t>
  </si>
  <si>
    <t>ОРГАНИЗОВАННАЯ ГРУППА ПАССАЖИРОВ:</t>
  </si>
  <si>
    <r>
      <t xml:space="preserve">Паспортные данные                           </t>
    </r>
    <r>
      <rPr>
        <sz val="12"/>
        <color theme="0" tint="-0.499984740745262"/>
        <rFont val="Times New Roman"/>
        <family val="1"/>
        <charset val="204"/>
      </rPr>
      <t>(серия, номер)</t>
    </r>
  </si>
  <si>
    <r>
      <t xml:space="preserve">Фамилия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</si>
  <si>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r>
      <t xml:space="preserve"> Имя  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</si>
  <si>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r>
      <t xml:space="preserve"> Отчество                                                                                                                                                                   </t>
    </r>
    <r>
      <rPr>
        <sz val="12"/>
        <color theme="0" tint="-0.499984740745262"/>
        <rFont val="Times New Roman"/>
        <family val="1"/>
        <charset val="204"/>
      </rPr>
      <t>(полностью)</t>
    </r>
  </si>
  <si>
    <t>Граж-
данство</t>
  </si>
  <si>
    <t>Номер моб. телефона:</t>
  </si>
  <si>
    <t>764А</t>
  </si>
  <si>
    <t>763А</t>
  </si>
  <si>
    <t>773А</t>
  </si>
  <si>
    <t>Номер договора</t>
  </si>
  <si>
    <t>Исходящая дата</t>
  </si>
  <si>
    <t>Исходящий номер</t>
  </si>
  <si>
    <t>Категория группы</t>
  </si>
  <si>
    <t>ОРГАНИЗОВАННАЯ ГРУППА ПАССАЖИРОВ (лист 2):</t>
  </si>
  <si>
    <t>Договор</t>
  </si>
  <si>
    <r>
      <rPr>
        <b/>
        <sz val="14"/>
        <color theme="1" tint="0.14999847407452621"/>
        <rFont val="Times New Roman"/>
        <family val="1"/>
        <charset val="204"/>
      </rPr>
      <t>ЗАЯВКА</t>
    </r>
    <r>
      <rPr>
        <sz val="14"/>
        <color theme="1" tint="0.14999847407452621"/>
        <rFont val="Times New Roman"/>
        <family val="1"/>
        <charset val="204"/>
      </rPr>
      <t xml:space="preserve">
НА ПЕРЕВОЗКУ ОРГАНИЗОВАННОЙ ГРУППЫ ПАССАЖИРОВ</t>
    </r>
  </si>
  <si>
    <t>ВЗР</t>
  </si>
  <si>
    <t>ДЕТ</t>
  </si>
  <si>
    <t>ШК</t>
  </si>
  <si>
    <t>Ответственное лицо по заявке:</t>
  </si>
  <si>
    <t>Номер
поезда</t>
  </si>
  <si>
    <t>Код
класса</t>
  </si>
  <si>
    <t>Класс
обслуживания</t>
  </si>
  <si>
    <t>Всего
мест</t>
  </si>
  <si>
    <t>Станция
отправления</t>
  </si>
  <si>
    <t>Станция
назначения</t>
  </si>
  <si>
    <t>Гражданство
группы</t>
  </si>
  <si>
    <t>Подпись</t>
  </si>
  <si>
    <t>Отметки об исполнении заявки</t>
  </si>
  <si>
    <t>Код гражд-ва</t>
  </si>
  <si>
    <t>Дата
открытия</t>
  </si>
  <si>
    <t>Ö</t>
  </si>
  <si>
    <t>В лице организатора перевозки я принимаю все правила и условия, касаемые организации групповых перевозок.</t>
  </si>
  <si>
    <t>От руки: "Билеты проверены и получены на руки", ФИО, дата, подпись</t>
  </si>
  <si>
    <t>Дата</t>
  </si>
  <si>
    <t>День
отправл-я</t>
  </si>
  <si>
    <t>Дата отправления
(Формат : 00/00/0000)</t>
  </si>
  <si>
    <t>ОРГАНИЗОВАННАЯ ГРУППА ПАССАЖИРОВ (лист 3):</t>
  </si>
  <si>
    <t>ОРГАНИЗОВАННАЯ ГРУППА ПАССАЖИРОВ (лист 4):</t>
  </si>
  <si>
    <t>Код класса</t>
  </si>
  <si>
    <t>Код гражданства</t>
  </si>
  <si>
    <t>Номер договора, который был присвоен при подписании.</t>
  </si>
  <si>
    <t>Поле остается пустым. Номер присваивается Исполнителем.</t>
  </si>
  <si>
    <t>День отправления</t>
  </si>
  <si>
    <t>Дата открытия</t>
  </si>
  <si>
    <t>ОГП - групповая перевозка;
ОГШ - групповая перевозка школьников;
ОГД - групповая перевозка детей;
ОГВ - групповая перевозка военных.</t>
  </si>
  <si>
    <t>Ответственное лицо по заявке</t>
  </si>
  <si>
    <t>Заполняется Заказчиком.</t>
  </si>
  <si>
    <t>Заполнение заявки</t>
  </si>
  <si>
    <t>Заполнение списка</t>
  </si>
  <si>
    <t>№ п/п</t>
  </si>
  <si>
    <t>Заполняется автоматически.</t>
  </si>
  <si>
    <t>Тип документа</t>
  </si>
  <si>
    <t>Необходимо выбрать из выпадающего списка.
Основные типы документов:
- ПН – паспорт гражданина Российской Федерации,
- СР – свидетельство о рождении гражданина Российской Федерации,
- ЗП – заграничный паспорт, выданный гражданам Российской Федерации, включая дипломатические и служебные паспорта,
- ЗЗ – иностранный документ, выданный гражданам СНГ, Латвийской Республики, Литовской Республики, Эстонской Республики и иностранных государств,
- ВБ – военный билет гражданина Российской Федерации,
- ПМ – паспорт моряка.</t>
  </si>
  <si>
    <t>Паспортные данные</t>
  </si>
  <si>
    <t>Фамилия
Имя
Отчество</t>
  </si>
  <si>
    <t>Вводятся полностью.
В случае недостаточного места произойдет автоматическое изменение размера ячейки.</t>
  </si>
  <si>
    <t>Гражданство</t>
  </si>
  <si>
    <t>Обязательно указание гражданства каждого из членов группы.</t>
  </si>
  <si>
    <t>Дата рождения</t>
  </si>
  <si>
    <t>Заполняется Заказчиком. Формат заполнения: ДД.ММ.ГГГГ
Обязательно заполнение через точку.</t>
  </si>
  <si>
    <t>Заполняется автоматически, в зависимости от даты рождения и даты отправления поезда.</t>
  </si>
  <si>
    <t>Заполняется автоматически, в зависимости от даты рождения и даты отправления поезда.
В случае, если пассажир попадает в разряд школьного тарифа и является учащимся государственной общеобразовательной школы Российской Федерации, то возможно применение школьного тарифа при условии предоставления справки из школы.
В случае отсутствия справки из школы, пассажир оформляется по взрослому тарифу.</t>
  </si>
  <si>
    <t>-</t>
  </si>
  <si>
    <t>ОРГАНИЗОВАННАЯ ГРУППА ПАССАЖИРОВ (лист 5):</t>
  </si>
  <si>
    <t>Номер заявки в соответствии с внутренним документооборотом Заказчика.
Присваевает Заказчик.</t>
  </si>
  <si>
    <t>Необходимо выбрать из выпадающего списка.
В случае смешанной группы необходимо указать превалирующее гражданство.</t>
  </si>
  <si>
    <t>Заполняется автоматически при заполнении списка пассажиров.</t>
  </si>
  <si>
    <t>Необходимо ввести только серию и номер документа. Например: 46 85 123456</t>
  </si>
  <si>
    <t>Албания</t>
  </si>
  <si>
    <t>ALB</t>
  </si>
  <si>
    <t>Сербия</t>
  </si>
  <si>
    <t>SRB</t>
  </si>
  <si>
    <t>Абхазия</t>
  </si>
  <si>
    <t>ABH</t>
  </si>
  <si>
    <t>Антарктида</t>
  </si>
  <si>
    <t>Американское Самоа</t>
  </si>
  <si>
    <t>Бонэйр, Синт-Эстатиус и Саба</t>
  </si>
  <si>
    <t>Гвинея-Бесау</t>
  </si>
  <si>
    <t>Гернси</t>
  </si>
  <si>
    <t>Джерси</t>
  </si>
  <si>
    <t>Камбо-Верде</t>
  </si>
  <si>
    <t>Кюрасао</t>
  </si>
  <si>
    <t>Мальдивы</t>
  </si>
  <si>
    <t>остров МЭН</t>
  </si>
  <si>
    <t>Питкэрн</t>
  </si>
  <si>
    <t>остров Святого Мартина</t>
  </si>
  <si>
    <t>острова Херд и МакДональд</t>
  </si>
  <si>
    <t>острова Теркс и Кайкос</t>
  </si>
  <si>
    <t>Самоа</t>
  </si>
  <si>
    <t>Cвятая Елена</t>
  </si>
  <si>
    <t>Cев. Марианские острова</t>
  </si>
  <si>
    <t>Сен-Бартельми</t>
  </si>
  <si>
    <t xml:space="preserve">Cен-Мартен </t>
  </si>
  <si>
    <t>Уоллис и Футуна</t>
  </si>
  <si>
    <t>Черногория</t>
  </si>
  <si>
    <t>Шпицберген и ян майен</t>
  </si>
  <si>
    <t>Эландские острова</t>
  </si>
  <si>
    <t>Эль-Сальвадор</t>
  </si>
  <si>
    <t>Южная Джорджия и Южные Сандвичевы острова</t>
  </si>
  <si>
    <t>Южная Корея</t>
  </si>
  <si>
    <t>Южная Осетия</t>
  </si>
  <si>
    <t>BES</t>
  </si>
  <si>
    <t>GGY</t>
  </si>
  <si>
    <t>JEY</t>
  </si>
  <si>
    <t>CUW</t>
  </si>
  <si>
    <t>UMI</t>
  </si>
  <si>
    <t>IMN</t>
  </si>
  <si>
    <t>MAF</t>
  </si>
  <si>
    <t>BLM</t>
  </si>
  <si>
    <t>SXM</t>
  </si>
  <si>
    <t>MNE</t>
  </si>
  <si>
    <t>ALA</t>
  </si>
  <si>
    <t>OST</t>
  </si>
  <si>
    <t>Прим</t>
  </si>
  <si>
    <t>№вагона, заполняется Заказчиком после оформления билетов в соответствии с информацией указанной в проездном документе.</t>
  </si>
  <si>
    <r>
      <t xml:space="preserve">Заполняется Заказчиком.
</t>
    </r>
    <r>
      <rPr>
        <b/>
        <sz val="14"/>
        <color rgb="FFFF0000"/>
        <rFont val="Calibri"/>
        <family val="2"/>
        <charset val="204"/>
        <scheme val="minor"/>
      </rPr>
      <t>Необходимо проверить соответствие времени отправления</t>
    </r>
    <r>
      <rPr>
        <sz val="14"/>
        <color theme="1" tint="0.14999847407452621"/>
        <rFont val="Calibri"/>
        <family val="2"/>
        <charset val="204"/>
        <scheme val="minor"/>
      </rPr>
      <t xml:space="preserve">, указанного в заявке, времени отправления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  <r>
      <rPr>
        <sz val="14"/>
        <color theme="1" tint="0.14999847407452621"/>
        <rFont val="Calibri"/>
        <family val="2"/>
        <charset val="204"/>
        <scheme val="minor"/>
      </rPr>
      <t xml:space="preserve"> </t>
    </r>
    <r>
      <rPr>
        <b/>
        <sz val="14"/>
        <color theme="3" tint="0.39997558519241921"/>
        <rFont val="Calibri"/>
        <family val="2"/>
        <charset val="204"/>
        <scheme val="minor"/>
      </rPr>
      <t>на соответствующую дату отправления</t>
    </r>
    <r>
      <rPr>
        <sz val="14"/>
        <color theme="1" tint="0.14999847407452621"/>
        <rFont val="Calibri"/>
        <family val="2"/>
        <charset val="204"/>
        <scheme val="minor"/>
      </rPr>
      <t xml:space="preserve">.
</t>
    </r>
    <r>
      <rPr>
        <b/>
        <sz val="14"/>
        <color theme="1" tint="0.14999847407452621"/>
        <rFont val="Calibri"/>
        <family val="2"/>
        <charset val="204"/>
        <scheme val="minor"/>
      </rPr>
      <t/>
    </r>
  </si>
  <si>
    <r>
      <t xml:space="preserve">Заполняется Заказчиком, в соответствии с информацией </t>
    </r>
    <r>
      <rPr>
        <b/>
        <sz val="14"/>
        <color rgb="FFFF0000"/>
        <rFont val="Calibri"/>
        <family val="2"/>
        <charset val="204"/>
        <scheme val="minor"/>
      </rPr>
      <t>на сайте pass.rzd.ru</t>
    </r>
  </si>
  <si>
    <t>Дата отправления группы. Заполняется Заказчиком.</t>
  </si>
  <si>
    <r>
      <rPr>
        <sz val="14"/>
        <rFont val="Calibri"/>
        <family val="2"/>
        <charset val="204"/>
        <scheme val="minor"/>
      </rPr>
      <t>Заполняется автоматически.</t>
    </r>
    <r>
      <rPr>
        <b/>
        <sz val="14"/>
        <color rgb="FFFF0000"/>
        <rFont val="Calibri"/>
        <family val="2"/>
        <charset val="204"/>
        <scheme val="minor"/>
      </rPr>
      <t xml:space="preserve"> Групповой тариф действует в срок от 60 до 10 дней до отправления поезда. В случае выкупа мест в срок менее 10 дней до отправления, применяется динамическое ценнобразование с определением стоимости проездного документа на момент оформления билета.</t>
    </r>
  </si>
  <si>
    <t>Дата окончания действия группового тарифа</t>
  </si>
  <si>
    <t xml:space="preserve">Дата окончания действия групп. тарифа </t>
  </si>
  <si>
    <t>2С/2В</t>
  </si>
  <si>
    <t>2С/1С</t>
  </si>
  <si>
    <t>2В/1С</t>
  </si>
  <si>
    <t>Эконом+/Бизнес</t>
  </si>
  <si>
    <t>781А</t>
  </si>
  <si>
    <t>782А</t>
  </si>
  <si>
    <t>784А</t>
  </si>
  <si>
    <t>Заполняется автоматически в соответствии с выбранным классом обслуживания.</t>
  </si>
  <si>
    <t>ОГП</t>
  </si>
  <si>
    <t>Начальнику
Дирекции скоростного сообщения
– филиала ОАО «РЖД»
Петрову А.Ю.</t>
  </si>
  <si>
    <t>Объединённые Арабские Эмираты</t>
  </si>
  <si>
    <t>ARE</t>
  </si>
  <si>
    <t>783А</t>
  </si>
  <si>
    <t>785А</t>
  </si>
  <si>
    <t>786А</t>
  </si>
  <si>
    <t>Базовый</t>
  </si>
  <si>
    <t>Семейный</t>
  </si>
  <si>
    <t>2Р</t>
  </si>
  <si>
    <t>2Ю</t>
  </si>
  <si>
    <t>2Р/2С</t>
  </si>
  <si>
    <t>2С/2Ю</t>
  </si>
  <si>
    <t>2Ю/2Я</t>
  </si>
  <si>
    <t>Семейный/Комфорт</t>
  </si>
  <si>
    <t>Эконом/ Семейный</t>
  </si>
  <si>
    <t>Эконом/ Эконом+</t>
  </si>
  <si>
    <t>Эконом/   Бизнес</t>
  </si>
  <si>
    <t>Базовый/ Эконом</t>
  </si>
  <si>
    <t>Москва Окт.</t>
  </si>
  <si>
    <t>Тверь</t>
  </si>
  <si>
    <t>Вышний Волочек</t>
  </si>
  <si>
    <t>Бологое</t>
  </si>
  <si>
    <t>Окуловка</t>
  </si>
  <si>
    <t>Угловка</t>
  </si>
  <si>
    <t>Чудово</t>
  </si>
  <si>
    <t>1С/1Ж</t>
  </si>
  <si>
    <t>Бизнес/   Сьют</t>
  </si>
  <si>
    <t>Организатор перевозки несет ответственность за актуальность предоставляемой в адрес Дирекции скоростного сообщения – филиал ОАО «РЖД» информации, требуемой для организации перевозки.
Организатор перевозки принимает все правила и условия, касаемые организации групповых перевозок, в том числе:
- ФЗ от 10.01.2003 г. №18-ФЗ (в ред. от 19.10.2023 г.) «Устав железнодорожного транспорта Российской Федерации»;
- Приказ Минтранса России от 05.09.2022 г. № 352 «Об утверждении Правил перевозок пассажиров, багажа, грузобагажа железнодорожным транспортом»;
- Постановление Правительства РФ от 27.05.2021 г. № 810 «Об утверждении Правил оказания услуг по перевозкам на железнодорожном транспорте пассажиров, а также грузов, багажа и грузобагажа для личных, семейных, домашних и иных нужд, не связанных с осуществлением предпринимательской деятельности»;
- Положение об организации продажи мест на поезда дальнего следования, формирования ОАО «РЖД», утвержденное распоряжением ОАО «РЖД» от 15.12.2025 г. №2675рoт;
- Положение об организации продажи проездных документов (билетов) на поезда дальнего следования, утвержденное распоряжением АО «ФПК»   от 15.09.2023 г. № 1007р;
- Регламент организации обслуживания пассажиров в поездах «Сапсан», утвержденный Распоряжением ОАО «РЖД» от 28.09.2023 г. № 2448р,
а также иными актами, регламентирующими порядок организации продажи проездных документов, порядок обслуживания пассажиров во время посадки в поезд, а также в пути следования.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</si>
</sst>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[$-419]d\ mmm;@"/>
    <numFmt numFmtId="166" formatCode="ddd"/>
  </numFmts>
  <fonts count="37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 tint="0.14999847407452621"/>
      <name val="Times New Roman"/>
      <family val="1"/>
      <charset val="204"/>
    </font>
    <font>
      <sz val="16"/>
      <color theme="1" tint="0.14999847407452621"/>
      <name val="Times New Roman"/>
      <family val="1"/>
      <charset val="204"/>
    </font>
    <font>
      <b/>
      <sz val="14"/>
      <color theme="1" tint="0.14999847407452621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  <font>
      <sz val="8"/>
      <color theme="1" tint="0.14999847407452621"/>
      <name val="Times New Roman"/>
      <family val="1"/>
      <charset val="204"/>
    </font>
    <font>
      <sz val="13"/>
      <color theme="1" tint="0.1499984740745262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rgb="FFFF0000"/>
      <name val="Symbol"/>
      <family val="1"/>
      <charset val="2"/>
    </font>
    <font>
      <sz val="8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sz val="12"/>
      <color theme="1" tint="0.34998626667073579"/>
      <name val="Times New Roman"/>
      <family val="1"/>
      <charset val="204"/>
    </font>
    <font>
      <b/>
      <sz val="16"/>
      <color theme="1" tint="0.14999847407452621"/>
      <name val="Calibri"/>
      <family val="2"/>
      <charset val="204"/>
      <scheme val="minor"/>
    </font>
    <font>
      <sz val="12"/>
      <color theme="1" tint="0.14999847407452621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5"/>
      <color theme="1" tint="0.1499984740745262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9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1" fontId="6" fillId="0" borderId="15" xfId="0" applyNumberFormat="1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164" fontId="6" fillId="0" borderId="13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20" fontId="20" fillId="0" borderId="0" xfId="0" applyNumberFormat="1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59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hidden="1"/>
    </xf>
    <xf numFmtId="0" fontId="27" fillId="0" borderId="43" xfId="0" applyFont="1" applyBorder="1" applyAlignment="1" applyProtection="1">
      <alignment horizontal="left" vertical="center"/>
      <protection hidden="1"/>
    </xf>
    <xf numFmtId="0" fontId="27" fillId="0" borderId="35" xfId="0" applyFont="1" applyBorder="1" applyAlignment="1" applyProtection="1">
      <alignment horizontal="left" vertical="center"/>
      <protection hidden="1"/>
    </xf>
    <xf numFmtId="0" fontId="27" fillId="0" borderId="35" xfId="0" applyFont="1" applyBorder="1" applyAlignment="1" applyProtection="1">
      <alignment horizontal="left" vertical="center" wrapText="1"/>
      <protection hidden="1"/>
    </xf>
    <xf numFmtId="0" fontId="27" fillId="0" borderId="43" xfId="0" applyFont="1" applyBorder="1" applyAlignment="1" applyProtection="1">
      <alignment horizontal="left" vertical="center" wrapText="1"/>
      <protection hidden="1"/>
    </xf>
    <xf numFmtId="0" fontId="25" fillId="0" borderId="24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49" fontId="31" fillId="0" borderId="10" xfId="0" applyNumberFormat="1" applyFont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14" fontId="31" fillId="0" borderId="10" xfId="0" applyNumberFormat="1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31" fillId="0" borderId="59" xfId="0" applyFont="1" applyBorder="1" applyAlignment="1" applyProtection="1">
      <alignment horizontal="left" vertical="center" wrapText="1"/>
      <protection locked="0"/>
    </xf>
    <xf numFmtId="49" fontId="31" fillId="0" borderId="59" xfId="0" applyNumberFormat="1" applyFont="1" applyBorder="1" applyAlignment="1" applyProtection="1">
      <alignment horizontal="left" vertical="center" wrapText="1"/>
      <protection locked="0"/>
    </xf>
    <xf numFmtId="14" fontId="31" fillId="0" borderId="59" xfId="0" applyNumberFormat="1" applyFont="1" applyBorder="1" applyAlignment="1" applyProtection="1">
      <alignment horizontal="center" vertical="center" wrapText="1"/>
      <protection locked="0"/>
    </xf>
    <xf numFmtId="0" fontId="31" fillId="0" borderId="59" xfId="0" applyFont="1" applyBorder="1" applyAlignment="1" applyProtection="1">
      <alignment horizontal="center" vertical="center" wrapText="1" shrinkToFit="1"/>
      <protection locked="0"/>
    </xf>
    <xf numFmtId="0" fontId="31" fillId="0" borderId="59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31" fillId="0" borderId="8" xfId="0" applyNumberFormat="1" applyFont="1" applyBorder="1" applyAlignment="1" applyProtection="1">
      <alignment horizontal="left"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14" fontId="31" fillId="0" borderId="8" xfId="0" applyNumberFormat="1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 vertical="center" wrapText="1"/>
      <protection hidden="1"/>
    </xf>
    <xf numFmtId="14" fontId="1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" fillId="2" borderId="64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71" xfId="0" applyFont="1" applyBorder="1" applyAlignment="1" applyProtection="1">
      <alignment horizontal="center" vertical="center"/>
      <protection locked="0" hidden="1"/>
    </xf>
    <xf numFmtId="0" fontId="0" fillId="0" borderId="70" xfId="0" applyBorder="1"/>
    <xf numFmtId="0" fontId="2" fillId="0" borderId="70" xfId="0" applyFont="1" applyBorder="1" applyAlignment="1" applyProtection="1">
      <alignment horizontal="center" vertical="center"/>
      <protection locked="0" hidden="1"/>
    </xf>
    <xf numFmtId="0" fontId="0" fillId="0" borderId="72" xfId="0" applyBorder="1"/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72" xfId="0" applyFont="1" applyBorder="1" applyAlignment="1" applyProtection="1">
      <alignment horizontal="center" vertical="center"/>
      <protection locked="0" hidden="1"/>
    </xf>
    <xf numFmtId="0" fontId="2" fillId="0" borderId="74" xfId="0" applyFont="1" applyBorder="1" applyAlignment="1" applyProtection="1">
      <alignment horizontal="center" vertical="center"/>
      <protection locked="0" hidden="1"/>
    </xf>
    <xf numFmtId="0" fontId="0" fillId="0" borderId="75" xfId="0" applyBorder="1"/>
    <xf numFmtId="0" fontId="2" fillId="0" borderId="12" xfId="0" applyFont="1" applyBorder="1" applyAlignment="1" applyProtection="1">
      <alignment horizontal="center" vertical="center"/>
      <protection locked="0" hidden="1"/>
    </xf>
    <xf numFmtId="0" fontId="2" fillId="0" borderId="76" xfId="0" applyFont="1" applyBorder="1" applyAlignment="1" applyProtection="1">
      <alignment horizontal="center" vertical="center"/>
      <protection locked="0" hidden="1"/>
    </xf>
    <xf numFmtId="0" fontId="2" fillId="0" borderId="73" xfId="0" applyFont="1" applyBorder="1" applyAlignment="1" applyProtection="1">
      <alignment horizontal="center" vertical="center"/>
      <protection locked="0"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2" fillId="0" borderId="75" xfId="0" applyFont="1" applyBorder="1" applyAlignment="1" applyProtection="1">
      <alignment horizontal="center" vertical="center"/>
      <protection locked="0" hidden="1"/>
    </xf>
    <xf numFmtId="0" fontId="28" fillId="0" borderId="35" xfId="0" applyFont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16" fontId="19" fillId="0" borderId="0" xfId="0" applyNumberFormat="1" applyFont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/>
      <protection hidden="1"/>
    </xf>
    <xf numFmtId="0" fontId="31" fillId="4" borderId="10" xfId="0" applyFont="1" applyFill="1" applyBorder="1" applyAlignment="1" applyProtection="1">
      <alignment horizontal="center" vertical="center" wrapText="1"/>
      <protection locked="0"/>
    </xf>
    <xf numFmtId="14" fontId="31" fillId="4" borderId="5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  <protection hidden="1"/>
    </xf>
    <xf numFmtId="20" fontId="6" fillId="0" borderId="0" xfId="0" applyNumberFormat="1" applyFont="1" applyBorder="1" applyAlignment="1" applyProtection="1">
      <alignment vertical="center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left" vertical="center" wrapText="1" inden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center" vertical="center"/>
      <protection hidden="1"/>
    </xf>
    <xf numFmtId="0" fontId="12" fillId="0" borderId="46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left" vertical="center"/>
      <protection locked="0" hidden="1"/>
    </xf>
    <xf numFmtId="0" fontId="12" fillId="0" borderId="0" xfId="0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center" vertical="center"/>
      <protection locked="0" hidden="1"/>
    </xf>
    <xf numFmtId="0" fontId="12" fillId="0" borderId="26" xfId="0" applyFont="1" applyBorder="1" applyAlignment="1" applyProtection="1">
      <alignment horizontal="right" vertical="center" wrapText="1"/>
      <protection locked="0" hidden="1"/>
    </xf>
    <xf numFmtId="0" fontId="12" fillId="0" borderId="17" xfId="0" applyFont="1" applyBorder="1" applyAlignment="1" applyProtection="1">
      <alignment horizontal="right" vertical="center" wrapText="1"/>
      <protection locked="0" hidden="1"/>
    </xf>
    <xf numFmtId="0" fontId="12" fillId="0" borderId="18" xfId="0" applyFont="1" applyBorder="1" applyAlignment="1" applyProtection="1">
      <alignment horizontal="right" vertical="center" wrapText="1"/>
      <protection locked="0" hidden="1"/>
    </xf>
    <xf numFmtId="0" fontId="12" fillId="0" borderId="19" xfId="0" applyFont="1" applyBorder="1" applyAlignment="1" applyProtection="1">
      <alignment horizontal="right" vertical="center" wrapText="1"/>
      <protection locked="0" hidden="1"/>
    </xf>
    <xf numFmtId="0" fontId="12" fillId="0" borderId="0" xfId="0" applyFont="1" applyBorder="1" applyAlignment="1" applyProtection="1">
      <alignment horizontal="right" vertical="center" wrapText="1"/>
      <protection locked="0" hidden="1"/>
    </xf>
    <xf numFmtId="0" fontId="12" fillId="0" borderId="20" xfId="0" applyFont="1" applyBorder="1" applyAlignment="1" applyProtection="1">
      <alignment horizontal="right" vertical="center" wrapText="1"/>
      <protection locked="0" hidden="1"/>
    </xf>
    <xf numFmtId="0" fontId="12" fillId="0" borderId="33" xfId="0" applyFont="1" applyBorder="1" applyAlignment="1" applyProtection="1">
      <alignment horizontal="right" vertical="center" wrapText="1"/>
      <protection locked="0" hidden="1"/>
    </xf>
    <xf numFmtId="0" fontId="12" fillId="0" borderId="31" xfId="0" applyFont="1" applyBorder="1" applyAlignment="1" applyProtection="1">
      <alignment horizontal="right" vertical="center" wrapText="1"/>
      <protection locked="0" hidden="1"/>
    </xf>
    <xf numFmtId="0" fontId="12" fillId="0" borderId="34" xfId="0" applyFont="1" applyBorder="1" applyAlignment="1" applyProtection="1">
      <alignment horizontal="right" vertical="center" wrapText="1"/>
      <protection locked="0" hidden="1"/>
    </xf>
    <xf numFmtId="0" fontId="16" fillId="0" borderId="17" xfId="0" applyFont="1" applyBorder="1" applyAlignment="1" applyProtection="1">
      <alignment horizontal="right" vertical="center"/>
      <protection hidden="1"/>
    </xf>
    <xf numFmtId="0" fontId="16" fillId="0" borderId="25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22" xfId="0" applyFont="1" applyBorder="1" applyAlignment="1" applyProtection="1">
      <alignment horizontal="right" vertical="center"/>
      <protection hidden="1"/>
    </xf>
    <xf numFmtId="0" fontId="16" fillId="0" borderId="31" xfId="0" applyFont="1" applyBorder="1" applyAlignment="1" applyProtection="1">
      <alignment horizontal="right" vertical="center"/>
      <protection hidden="1"/>
    </xf>
    <xf numFmtId="0" fontId="16" fillId="0" borderId="32" xfId="0" applyFont="1" applyBorder="1" applyAlignment="1" applyProtection="1">
      <alignment horizontal="right" vertical="center"/>
      <protection hidden="1"/>
    </xf>
    <xf numFmtId="0" fontId="16" fillId="0" borderId="27" xfId="0" applyFont="1" applyBorder="1" applyAlignment="1" applyProtection="1">
      <alignment horizontal="right" vertical="center"/>
      <protection hidden="1"/>
    </xf>
    <xf numFmtId="0" fontId="16" fillId="0" borderId="28" xfId="0" applyFont="1" applyBorder="1" applyAlignment="1" applyProtection="1">
      <alignment horizontal="right" vertical="center"/>
      <protection hidden="1"/>
    </xf>
    <xf numFmtId="0" fontId="16" fillId="0" borderId="29" xfId="0" applyFont="1" applyBorder="1" applyAlignment="1" applyProtection="1">
      <alignment horizontal="right" vertical="center"/>
      <protection hidden="1"/>
    </xf>
    <xf numFmtId="0" fontId="12" fillId="0" borderId="30" xfId="0" applyFont="1" applyBorder="1" applyAlignment="1" applyProtection="1">
      <alignment horizontal="left" vertical="center" indent="1"/>
      <protection locked="0" hidden="1"/>
    </xf>
    <xf numFmtId="0" fontId="12" fillId="0" borderId="28" xfId="0" applyFont="1" applyBorder="1" applyAlignment="1" applyProtection="1">
      <alignment horizontal="left" vertical="center" indent="1"/>
      <protection locked="0" hidden="1"/>
    </xf>
    <xf numFmtId="0" fontId="12" fillId="0" borderId="36" xfId="0" applyFont="1" applyBorder="1" applyAlignment="1" applyProtection="1">
      <alignment horizontal="left" vertical="center" indent="1"/>
      <protection locked="0"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16" fillId="0" borderId="43" xfId="0" applyFont="1" applyBorder="1" applyAlignment="1" applyProtection="1">
      <alignment horizontal="left" vertical="center"/>
      <protection hidden="1"/>
    </xf>
    <xf numFmtId="0" fontId="16" fillId="0" borderId="44" xfId="0" applyFont="1" applyBorder="1" applyAlignment="1" applyProtection="1">
      <alignment horizontal="left" vertical="center"/>
      <protection hidden="1"/>
    </xf>
    <xf numFmtId="0" fontId="16" fillId="0" borderId="35" xfId="0" applyFont="1" applyBorder="1" applyAlignment="1" applyProtection="1">
      <alignment horizontal="left" vertical="center"/>
      <protection hidden="1"/>
    </xf>
    <xf numFmtId="0" fontId="15" fillId="0" borderId="37" xfId="0" applyFont="1" applyBorder="1" applyAlignment="1" applyProtection="1">
      <alignment horizontal="center" vertical="center"/>
      <protection locked="0" hidden="1"/>
    </xf>
    <xf numFmtId="0" fontId="15" fillId="0" borderId="23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locked="0"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166" fontId="9" fillId="0" borderId="37" xfId="0" applyNumberFormat="1" applyFont="1" applyBorder="1" applyAlignment="1" applyProtection="1">
      <alignment horizontal="center" vertical="center"/>
      <protection hidden="1"/>
    </xf>
    <xf numFmtId="166" fontId="9" fillId="0" borderId="23" xfId="0" applyNumberFormat="1" applyFont="1" applyBorder="1" applyAlignment="1" applyProtection="1">
      <alignment horizontal="center" vertical="center"/>
      <protection hidden="1"/>
    </xf>
    <xf numFmtId="165" fontId="12" fillId="0" borderId="37" xfId="0" applyNumberFormat="1" applyFont="1" applyBorder="1" applyAlignment="1" applyProtection="1">
      <alignment horizontal="center" vertical="center" wrapText="1"/>
      <protection hidden="1"/>
    </xf>
    <xf numFmtId="165" fontId="12" fillId="0" borderId="23" xfId="0" applyNumberFormat="1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 wrapText="1"/>
      <protection locked="0"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/>
      <protection locked="0"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31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/>
      <protection locked="0" hidden="1"/>
    </xf>
    <xf numFmtId="0" fontId="12" fillId="0" borderId="23" xfId="0" applyFont="1" applyBorder="1" applyAlignment="1" applyProtection="1">
      <alignment horizontal="center" vertical="center"/>
      <protection locked="0" hidden="1"/>
    </xf>
    <xf numFmtId="14" fontId="12" fillId="0" borderId="37" xfId="0" applyNumberFormat="1" applyFont="1" applyBorder="1" applyAlignment="1" applyProtection="1">
      <alignment horizontal="center" vertical="center"/>
      <protection locked="0" hidden="1"/>
    </xf>
    <xf numFmtId="14" fontId="12" fillId="0" borderId="23" xfId="0" applyNumberFormat="1" applyFont="1" applyBorder="1" applyAlignment="1" applyProtection="1">
      <alignment horizontal="center" vertical="center"/>
      <protection locked="0" hidden="1"/>
    </xf>
    <xf numFmtId="164" fontId="10" fillId="0" borderId="16" xfId="0" applyNumberFormat="1" applyFont="1" applyBorder="1" applyAlignment="1" applyProtection="1">
      <alignment horizontal="center" vertical="center"/>
      <protection locked="0" hidden="1"/>
    </xf>
    <xf numFmtId="164" fontId="0" fillId="0" borderId="17" xfId="0" applyNumberFormat="1" applyBorder="1" applyProtection="1">
      <protection locked="0"/>
    </xf>
    <xf numFmtId="164" fontId="0" fillId="0" borderId="18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64" fontId="0" fillId="0" borderId="45" xfId="0" applyNumberFormat="1" applyBorder="1" applyProtection="1">
      <protection locked="0"/>
    </xf>
    <xf numFmtId="164" fontId="0" fillId="0" borderId="46" xfId="0" applyNumberFormat="1" applyBorder="1" applyProtection="1">
      <protection locked="0"/>
    </xf>
    <xf numFmtId="14" fontId="10" fillId="0" borderId="37" xfId="0" applyNumberFormat="1" applyFont="1" applyBorder="1" applyAlignment="1" applyProtection="1">
      <alignment horizontal="center" vertical="center"/>
      <protection locked="0"/>
    </xf>
    <xf numFmtId="14" fontId="10" fillId="0" borderId="23" xfId="0" applyNumberFormat="1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 wrapText="1"/>
      <protection locked="0" hidden="1"/>
    </xf>
    <xf numFmtId="0" fontId="35" fillId="0" borderId="17" xfId="0" applyFont="1" applyBorder="1" applyAlignment="1" applyProtection="1">
      <alignment horizontal="center" vertical="center" wrapText="1"/>
      <protection locked="0" hidden="1"/>
    </xf>
    <xf numFmtId="0" fontId="35" fillId="0" borderId="18" xfId="0" applyFont="1" applyBorder="1" applyAlignment="1" applyProtection="1">
      <alignment horizontal="center" vertical="center" wrapText="1"/>
      <protection locked="0" hidden="1"/>
    </xf>
    <xf numFmtId="0" fontId="35" fillId="0" borderId="77" xfId="0" applyFont="1" applyBorder="1" applyAlignment="1" applyProtection="1">
      <alignment horizontal="center" vertical="center" wrapText="1"/>
      <protection locked="0" hidden="1"/>
    </xf>
    <xf numFmtId="0" fontId="35" fillId="0" borderId="45" xfId="0" applyFont="1" applyBorder="1" applyAlignment="1" applyProtection="1">
      <alignment horizontal="center" vertical="center" wrapText="1"/>
      <protection locked="0" hidden="1"/>
    </xf>
    <xf numFmtId="0" fontId="35" fillId="0" borderId="46" xfId="0" applyFont="1" applyBorder="1" applyAlignment="1" applyProtection="1">
      <alignment horizontal="center" vertical="center" wrapText="1"/>
      <protection locked="0" hidden="1"/>
    </xf>
    <xf numFmtId="0" fontId="12" fillId="0" borderId="38" xfId="0" applyFont="1" applyBorder="1" applyAlignment="1" applyProtection="1">
      <alignment horizontal="right" vertical="center" wrapText="1"/>
      <protection hidden="1"/>
    </xf>
    <xf numFmtId="0" fontId="12" fillId="0" borderId="39" xfId="0" applyFont="1" applyBorder="1" applyAlignment="1" applyProtection="1">
      <alignment horizontal="right" vertical="center" wrapText="1"/>
      <protection hidden="1"/>
    </xf>
    <xf numFmtId="0" fontId="12" fillId="0" borderId="41" xfId="0" applyFont="1" applyBorder="1" applyAlignment="1" applyProtection="1">
      <alignment horizontal="right" vertical="center" wrapText="1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0" fillId="0" borderId="54" xfId="0" applyBorder="1"/>
    <xf numFmtId="0" fontId="0" fillId="0" borderId="55" xfId="0" applyBorder="1"/>
    <xf numFmtId="0" fontId="13" fillId="0" borderId="50" xfId="0" applyFont="1" applyBorder="1" applyAlignment="1" applyProtection="1">
      <alignment horizontal="center" vertical="center"/>
      <protection hidden="1"/>
    </xf>
    <xf numFmtId="0" fontId="13" fillId="0" borderId="51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62" xfId="0" applyFont="1" applyBorder="1" applyAlignment="1" applyProtection="1">
      <alignment horizontal="center" vertic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right" vertical="center"/>
      <protection hidden="1"/>
    </xf>
    <xf numFmtId="0" fontId="13" fillId="0" borderId="51" xfId="0" applyFont="1" applyBorder="1" applyAlignment="1" applyProtection="1">
      <alignment horizontal="right" vertical="center"/>
      <protection hidden="1"/>
    </xf>
    <xf numFmtId="0" fontId="13" fillId="0" borderId="56" xfId="0" applyFont="1" applyBorder="1" applyAlignment="1" applyProtection="1">
      <alignment horizontal="right" vertical="center"/>
      <protection hidden="1"/>
    </xf>
    <xf numFmtId="0" fontId="13" fillId="0" borderId="53" xfId="0" applyFont="1" applyBorder="1" applyAlignment="1" applyProtection="1">
      <alignment horizontal="right" vertical="center"/>
      <protection hidden="1"/>
    </xf>
    <xf numFmtId="0" fontId="13" fillId="0" borderId="54" xfId="0" applyFont="1" applyBorder="1" applyAlignment="1" applyProtection="1">
      <alignment horizontal="right" vertical="center"/>
      <protection hidden="1"/>
    </xf>
    <xf numFmtId="0" fontId="13" fillId="0" borderId="57" xfId="0" applyFont="1" applyBorder="1" applyAlignment="1" applyProtection="1">
      <alignment horizontal="right" vertical="center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4" fontId="33" fillId="0" borderId="16" xfId="0" applyNumberFormat="1" applyFont="1" applyBorder="1" applyAlignment="1">
      <alignment horizontal="center" vertical="center"/>
    </xf>
    <xf numFmtId="14" fontId="33" fillId="0" borderId="17" xfId="0" applyNumberFormat="1" applyFont="1" applyBorder="1" applyAlignment="1">
      <alignment horizontal="center" vertical="center"/>
    </xf>
    <xf numFmtId="14" fontId="33" fillId="0" borderId="18" xfId="0" applyNumberFormat="1" applyFont="1" applyBorder="1" applyAlignment="1">
      <alignment horizontal="center" vertical="center"/>
    </xf>
    <xf numFmtId="14" fontId="33" fillId="0" borderId="42" xfId="0" applyNumberFormat="1" applyFont="1" applyBorder="1" applyAlignment="1">
      <alignment horizontal="center" vertical="center"/>
    </xf>
    <xf numFmtId="14" fontId="33" fillId="0" borderId="31" xfId="0" applyNumberFormat="1" applyFont="1" applyBorder="1" applyAlignment="1">
      <alignment horizontal="center" vertical="center"/>
    </xf>
    <xf numFmtId="14" fontId="33" fillId="0" borderId="34" xfId="0" applyNumberFormat="1" applyFont="1" applyBorder="1" applyAlignment="1">
      <alignment horizontal="center" vertical="center"/>
    </xf>
    <xf numFmtId="0" fontId="32" fillId="0" borderId="24" xfId="0" applyFont="1" applyBorder="1" applyAlignment="1" applyProtection="1">
      <alignment horizontal="center" vertical="center" wrapText="1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left" vertical="center"/>
      <protection locked="0" hidden="1"/>
    </xf>
    <xf numFmtId="0" fontId="12" fillId="0" borderId="28" xfId="0" applyFont="1" applyBorder="1" applyAlignment="1" applyProtection="1">
      <alignment horizontal="left" vertical="center"/>
      <protection locked="0" hidden="1"/>
    </xf>
    <xf numFmtId="0" fontId="12" fillId="0" borderId="36" xfId="0" applyFont="1" applyBorder="1" applyAlignment="1" applyProtection="1">
      <alignment horizontal="left" vertical="center"/>
      <protection locked="0" hidden="1"/>
    </xf>
    <xf numFmtId="0" fontId="14" fillId="0" borderId="24" xfId="0" applyFont="1" applyBorder="1" applyAlignment="1" applyProtection="1">
      <alignment horizontal="left" vertical="center" wrapText="1" indent="1"/>
      <protection hidden="1"/>
    </xf>
    <xf numFmtId="0" fontId="2" fillId="0" borderId="10" xfId="0" applyFont="1" applyBorder="1" applyAlignment="1" applyProtection="1">
      <alignment horizontal="right" vertical="center" wrapText="1"/>
      <protection hidden="1"/>
    </xf>
    <xf numFmtId="0" fontId="2" fillId="0" borderId="12" xfId="0" applyFont="1" applyBorder="1" applyAlignment="1" applyProtection="1">
      <alignment horizontal="right" vertical="center" wrapText="1"/>
      <protection hidden="1"/>
    </xf>
    <xf numFmtId="0" fontId="5" fillId="0" borderId="11" xfId="0" applyFont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horizontal="right" vertical="center"/>
      <protection hidden="1"/>
    </xf>
    <xf numFmtId="0" fontId="6" fillId="0" borderId="15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right" vertical="center"/>
      <protection hidden="1"/>
    </xf>
    <xf numFmtId="0" fontId="16" fillId="0" borderId="11" xfId="0" applyFont="1" applyBorder="1" applyAlignment="1" applyProtection="1">
      <alignment horizontal="left" vertical="center"/>
      <protection hidden="1"/>
    </xf>
    <xf numFmtId="0" fontId="16" fillId="0" borderId="10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4" fontId="1" fillId="0" borderId="13" xfId="0" applyNumberFormat="1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1" fontId="6" fillId="0" borderId="13" xfId="0" applyNumberFormat="1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2" fillId="3" borderId="60" xfId="0" applyFont="1" applyFill="1" applyBorder="1" applyAlignment="1" applyProtection="1">
      <alignment horizontal="left" vertical="center" wrapText="1"/>
      <protection hidden="1"/>
    </xf>
    <xf numFmtId="0" fontId="2" fillId="3" borderId="61" xfId="0" applyFont="1" applyFill="1" applyBorder="1" applyAlignment="1" applyProtection="1">
      <alignment horizontal="left" vertical="center" wrapText="1"/>
      <protection hidden="1"/>
    </xf>
    <xf numFmtId="0" fontId="0" fillId="0" borderId="61" xfId="0" applyBorder="1" applyAlignment="1">
      <alignment horizontal="left" vertical="center" wrapText="1"/>
    </xf>
    <xf numFmtId="0" fontId="2" fillId="0" borderId="68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69" xfId="0" applyBorder="1" applyAlignment="1"/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45" xfId="0" applyFont="1" applyBorder="1" applyAlignment="1" applyProtection="1">
      <alignment horizontal="center" vertical="center" wrapText="1"/>
      <protection hidden="1"/>
    </xf>
    <xf numFmtId="0" fontId="16" fillId="0" borderId="11" xfId="0" applyFont="1" applyBorder="1" applyAlignment="1" applyProtection="1">
      <alignment horizontal="left" vertical="center" wrapText="1"/>
      <protection hidden="1"/>
    </xf>
    <xf numFmtId="0" fontId="16" fillId="0" borderId="10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0" borderId="2" xfId="0" applyFont="1" applyBorder="1" applyAlignment="1" applyProtection="1">
      <alignment horizontal="left" vertical="center"/>
      <protection hidden="1"/>
    </xf>
    <xf numFmtId="0" fontId="22" fillId="0" borderId="3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23" fillId="0" borderId="1" xfId="0" applyFont="1" applyBorder="1" applyAlignment="1" applyProtection="1">
      <alignment horizontal="left" vertical="center"/>
      <protection hidden="1"/>
    </xf>
    <xf numFmtId="0" fontId="23" fillId="0" borderId="2" xfId="0" applyFont="1" applyBorder="1" applyAlignment="1" applyProtection="1">
      <alignment horizontal="left" vertical="center"/>
      <protection hidden="1"/>
    </xf>
    <xf numFmtId="0" fontId="23" fillId="0" borderId="3" xfId="0" applyFont="1" applyBorder="1" applyAlignment="1" applyProtection="1">
      <alignment horizontal="left" vertical="center"/>
      <protection hidden="1"/>
    </xf>
    <xf numFmtId="0" fontId="24" fillId="0" borderId="11" xfId="0" applyFont="1" applyBorder="1" applyAlignment="1" applyProtection="1">
      <alignment horizontal="left" vertical="center"/>
      <protection hidden="1"/>
    </xf>
    <xf numFmtId="0" fontId="24" fillId="0" borderId="10" xfId="0" applyFont="1" applyBorder="1" applyAlignment="1" applyProtection="1">
      <alignment horizontal="left" vertic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2" fillId="3" borderId="65" xfId="0" applyFont="1" applyFill="1" applyBorder="1" applyAlignment="1" applyProtection="1">
      <alignment horizontal="left" vertical="center" wrapText="1"/>
      <protection hidden="1"/>
    </xf>
    <xf numFmtId="0" fontId="2" fillId="3" borderId="66" xfId="0" applyFont="1" applyFill="1" applyBorder="1" applyAlignment="1" applyProtection="1">
      <alignment horizontal="left" vertical="center" wrapText="1"/>
      <protection hidden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benevIV/AppData/Local/Microsoft/Windows/INetCache/Content.Outlook/0SNK21IK/&#1047;&#1072;&#1103;&#1074;&#1082;&#1072;%20&#1080;%20&#1089;&#1087;&#1080;&#1089;&#1086;&#1082;%20&#1085;&#1072;%20&#1087;&#1077;&#1088;&#1077;&#1074;&#1086;&#1079;&#1082;&#1091;%20&#1054;&#1043;&#1055;%20&#1080;&#1089;&#1087;&#1088;&#1072;&#1074;&#1083;&#1077;&#1085;&#1085;&#1072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"/>
      <sheetName val="Заявка"/>
      <sheetName val="1-30"/>
      <sheetName val="31-60"/>
      <sheetName val="61-90"/>
      <sheetName val="91-120"/>
      <sheetName val="121-150"/>
      <sheetName val="151-180"/>
      <sheetName val="181-210"/>
      <sheetName val="211-240"/>
      <sheetName val="241-270"/>
      <sheetName val="271-300"/>
    </sheetNames>
    <sheetDataSet>
      <sheetData sheetId="0"/>
      <sheetData sheetId="1"/>
      <sheetData sheetId="2"/>
      <sheetData sheetId="3">
        <row r="11">
          <cell r="G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2:C63"/>
  <sheetViews>
    <sheetView topLeftCell="A25" workbookViewId="0">
      <selection activeCell="F15" sqref="F15"/>
    </sheetView>
  </sheetViews>
  <sheetFormatPr defaultRowHeight="15.75"/>
  <cols>
    <col min="1" max="1" width="4.5" style="41" customWidth="1"/>
    <col min="2" max="2" width="32.25" style="41" bestFit="1" customWidth="1"/>
    <col min="3" max="3" width="97.125" style="41" customWidth="1"/>
    <col min="4" max="16384" width="9" style="41"/>
  </cols>
  <sheetData>
    <row r="2" spans="2:3" ht="18.75" customHeight="1">
      <c r="B2" s="46" t="s">
        <v>564</v>
      </c>
    </row>
    <row r="3" spans="2:3" ht="18.75" customHeight="1">
      <c r="B3" s="42" t="s">
        <v>525</v>
      </c>
      <c r="C3" s="43" t="s">
        <v>557</v>
      </c>
    </row>
    <row r="4" spans="2:3" ht="18.75" customHeight="1">
      <c r="B4" s="42" t="s">
        <v>526</v>
      </c>
      <c r="C4" s="43" t="s">
        <v>567</v>
      </c>
    </row>
    <row r="5" spans="2:3" ht="37.5">
      <c r="B5" s="42" t="s">
        <v>527</v>
      </c>
      <c r="C5" s="44" t="s">
        <v>581</v>
      </c>
    </row>
    <row r="6" spans="2:3" ht="18.75" customHeight="1">
      <c r="B6" s="42" t="s">
        <v>5</v>
      </c>
      <c r="C6" s="43" t="s">
        <v>558</v>
      </c>
    </row>
    <row r="7" spans="2:3" ht="18.75" customHeight="1">
      <c r="B7" s="42" t="s">
        <v>505</v>
      </c>
      <c r="C7" s="43" t="s">
        <v>634</v>
      </c>
    </row>
    <row r="8" spans="2:3" ht="75">
      <c r="B8" s="42" t="s">
        <v>528</v>
      </c>
      <c r="C8" s="44" t="s">
        <v>561</v>
      </c>
    </row>
    <row r="9" spans="2:3" ht="18.75">
      <c r="B9" s="42" t="s">
        <v>8</v>
      </c>
      <c r="C9" s="43" t="s">
        <v>633</v>
      </c>
    </row>
    <row r="10" spans="2:3" ht="59.25" customHeight="1">
      <c r="B10" s="42" t="s">
        <v>506</v>
      </c>
      <c r="C10" s="44" t="s">
        <v>632</v>
      </c>
    </row>
    <row r="11" spans="2:3" ht="18.75" customHeight="1">
      <c r="B11" s="42" t="s">
        <v>11</v>
      </c>
      <c r="C11" s="43" t="s">
        <v>633</v>
      </c>
    </row>
    <row r="12" spans="2:3" ht="18.75" customHeight="1">
      <c r="B12" s="42" t="s">
        <v>12</v>
      </c>
      <c r="C12" s="43" t="s">
        <v>633</v>
      </c>
    </row>
    <row r="13" spans="2:3" ht="18.75" customHeight="1">
      <c r="B13" s="42" t="s">
        <v>9</v>
      </c>
      <c r="C13" s="43" t="s">
        <v>633</v>
      </c>
    </row>
    <row r="14" spans="2:3" ht="18.75" customHeight="1">
      <c r="B14" s="42" t="s">
        <v>555</v>
      </c>
      <c r="C14" s="43" t="s">
        <v>645</v>
      </c>
    </row>
    <row r="15" spans="2:3" ht="37.5">
      <c r="B15" s="42" t="s">
        <v>13</v>
      </c>
      <c r="C15" s="44" t="s">
        <v>582</v>
      </c>
    </row>
    <row r="16" spans="2:3" ht="18.75" customHeight="1">
      <c r="B16" s="42" t="s">
        <v>556</v>
      </c>
      <c r="C16" s="43" t="s">
        <v>567</v>
      </c>
    </row>
    <row r="17" spans="2:3" ht="18.75" customHeight="1">
      <c r="B17" s="42" t="s">
        <v>559</v>
      </c>
      <c r="C17" s="43" t="s">
        <v>567</v>
      </c>
    </row>
    <row r="18" spans="2:3" ht="18.75" customHeight="1">
      <c r="B18" s="42" t="s">
        <v>560</v>
      </c>
      <c r="C18" s="43" t="s">
        <v>567</v>
      </c>
    </row>
    <row r="19" spans="2:3" ht="78.75" customHeight="1">
      <c r="B19" s="45" t="s">
        <v>636</v>
      </c>
      <c r="C19" s="86" t="s">
        <v>635</v>
      </c>
    </row>
    <row r="20" spans="2:3" ht="18.75" customHeight="1">
      <c r="B20" s="42" t="s">
        <v>562</v>
      </c>
      <c r="C20" s="43" t="s">
        <v>563</v>
      </c>
    </row>
    <row r="22" spans="2:3" ht="18.75" customHeight="1">
      <c r="B22" s="46" t="s">
        <v>565</v>
      </c>
    </row>
    <row r="23" spans="2:3" ht="18.75" customHeight="1">
      <c r="B23" s="42" t="s">
        <v>566</v>
      </c>
      <c r="C23" s="43" t="s">
        <v>583</v>
      </c>
    </row>
    <row r="24" spans="2:3" ht="187.5">
      <c r="B24" s="42" t="s">
        <v>568</v>
      </c>
      <c r="C24" s="44" t="s">
        <v>569</v>
      </c>
    </row>
    <row r="25" spans="2:3" ht="18.75" customHeight="1">
      <c r="B25" s="42" t="s">
        <v>570</v>
      </c>
      <c r="C25" s="43" t="s">
        <v>584</v>
      </c>
    </row>
    <row r="26" spans="2:3" ht="56.25">
      <c r="B26" s="45" t="s">
        <v>571</v>
      </c>
      <c r="C26" s="44" t="s">
        <v>572</v>
      </c>
    </row>
    <row r="27" spans="2:3" ht="18.75" customHeight="1">
      <c r="B27" s="42" t="s">
        <v>573</v>
      </c>
      <c r="C27" s="43" t="s">
        <v>574</v>
      </c>
    </row>
    <row r="28" spans="2:3" ht="37.5">
      <c r="B28" s="42" t="s">
        <v>575</v>
      </c>
      <c r="C28" s="44" t="s">
        <v>576</v>
      </c>
    </row>
    <row r="29" spans="2:3" ht="18.75" customHeight="1">
      <c r="B29" s="42" t="s">
        <v>511</v>
      </c>
      <c r="C29" s="43" t="s">
        <v>577</v>
      </c>
    </row>
    <row r="30" spans="2:3" ht="93.75">
      <c r="B30" s="42" t="s">
        <v>512</v>
      </c>
      <c r="C30" s="44" t="s">
        <v>578</v>
      </c>
    </row>
    <row r="31" spans="2:3" ht="18.75" customHeight="1">
      <c r="B31" s="42" t="s">
        <v>513</v>
      </c>
      <c r="C31" s="43" t="s">
        <v>563</v>
      </c>
    </row>
    <row r="32" spans="2:3" ht="44.25" customHeight="1">
      <c r="B32" s="42" t="s">
        <v>630</v>
      </c>
      <c r="C32" s="44" t="s">
        <v>631</v>
      </c>
    </row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</sheetData>
  <sheetProtection password="C853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88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89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2"/>
    </row>
    <row r="11" spans="1:14">
      <c r="A11" s="19" t="str">
        <f>IF(OR((K11="М"),(K11="Ж")),'181-210'!A40+1,"")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88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89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2"/>
    </row>
    <row r="11" spans="1:14">
      <c r="A11" s="19" t="str">
        <f>IF(OR((K11="М"),(K11="Ж")),'211-240'!A40+1,"")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F21" sqref="F2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88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89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2"/>
    </row>
    <row r="11" spans="1:14">
      <c r="A11" s="19" t="str">
        <f>IF(OR((K11="М"),(K11="Ж")),'241-270'!A40+1,"")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>IF($D$4="","",IF(AND(($D$4-$G28)&lt;(10*365.2+1),(OR(B28="СР",B28="ЗП"))),"+"," "))</f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CE302"/>
  <sheetViews>
    <sheetView tabSelected="1" view="pageBreakPreview" topLeftCell="A10" zoomScale="115" zoomScaleSheetLayoutView="115" workbookViewId="0">
      <selection activeCell="A35" sqref="A35:Q36"/>
    </sheetView>
  </sheetViews>
  <sheetFormatPr defaultColWidth="1.25" defaultRowHeight="18.75"/>
  <cols>
    <col min="1" max="2" width="1.25" style="23" customWidth="1"/>
    <col min="3" max="13" width="1.25" style="23"/>
    <col min="14" max="14" width="0.875" style="23" customWidth="1"/>
    <col min="15" max="26" width="1.25" style="23"/>
    <col min="27" max="27" width="0.875" style="23" customWidth="1"/>
    <col min="28" max="28" width="0.625" style="23" customWidth="1"/>
    <col min="29" max="33" width="1.25" style="23"/>
    <col min="34" max="34" width="1.75" style="23" customWidth="1"/>
    <col min="35" max="38" width="1.25" style="23"/>
    <col min="39" max="39" width="0.625" style="23" customWidth="1"/>
    <col min="40" max="40" width="1.25" style="23"/>
    <col min="41" max="41" width="1" style="23" customWidth="1"/>
    <col min="42" max="43" width="1.25" style="23"/>
    <col min="44" max="44" width="1.75" style="23" customWidth="1"/>
    <col min="45" max="45" width="0.125" style="23" hidden="1" customWidth="1"/>
    <col min="46" max="49" width="1.25" style="23"/>
    <col min="50" max="50" width="2.875" style="23" customWidth="1"/>
    <col min="51" max="51" width="1.25" style="23"/>
    <col min="52" max="52" width="1.875" style="23" customWidth="1"/>
    <col min="53" max="53" width="4" style="23" customWidth="1"/>
    <col min="54" max="57" width="1.25" style="23"/>
    <col min="58" max="59" width="1.5" style="23" customWidth="1"/>
    <col min="60" max="62" width="1.25" style="23"/>
    <col min="63" max="63" width="1" style="23" customWidth="1"/>
    <col min="64" max="68" width="1.25" style="23"/>
    <col min="69" max="69" width="5.75" style="23" customWidth="1"/>
    <col min="70" max="70" width="1.5" style="23" customWidth="1"/>
    <col min="71" max="71" width="10" style="23" customWidth="1"/>
    <col min="72" max="72" width="3.25" style="23" customWidth="1"/>
    <col min="73" max="73" width="18" style="23" customWidth="1"/>
    <col min="74" max="75" width="18.5" style="23" bestFit="1" customWidth="1"/>
    <col min="76" max="76" width="1.25" style="23"/>
    <col min="77" max="83" width="8.5" style="23" customWidth="1"/>
    <col min="84" max="16384" width="1.25" style="23"/>
  </cols>
  <sheetData>
    <row r="1" spans="1:72" ht="17.25" customHeight="1">
      <c r="A1" s="125" t="s">
        <v>3</v>
      </c>
      <c r="B1" s="126"/>
      <c r="C1" s="126"/>
      <c r="D1" s="126"/>
      <c r="E1" s="126"/>
      <c r="F1" s="126"/>
      <c r="G1" s="126"/>
      <c r="H1" s="126"/>
      <c r="I1" s="127"/>
      <c r="J1" s="128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30"/>
      <c r="Y1" s="119" t="s">
        <v>1</v>
      </c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20"/>
      <c r="AK1" s="110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2"/>
      <c r="BQ1" s="22"/>
      <c r="BR1" s="22"/>
      <c r="BS1" s="22"/>
      <c r="BT1" s="22"/>
    </row>
    <row r="2" spans="1:72" ht="17.25" customHeight="1">
      <c r="A2" s="125" t="s">
        <v>0</v>
      </c>
      <c r="B2" s="126"/>
      <c r="C2" s="126"/>
      <c r="D2" s="126"/>
      <c r="E2" s="126"/>
      <c r="F2" s="126"/>
      <c r="G2" s="126"/>
      <c r="H2" s="126"/>
      <c r="I2" s="127"/>
      <c r="J2" s="128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0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2"/>
      <c r="AK2" s="113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5"/>
      <c r="BQ2" s="22"/>
      <c r="BR2" s="22"/>
      <c r="BS2" s="22"/>
      <c r="BT2" s="22"/>
    </row>
    <row r="3" spans="1:72" ht="17.25" customHeight="1">
      <c r="A3" s="125" t="s">
        <v>530</v>
      </c>
      <c r="B3" s="126"/>
      <c r="C3" s="126"/>
      <c r="D3" s="126"/>
      <c r="E3" s="126"/>
      <c r="F3" s="126"/>
      <c r="G3" s="126"/>
      <c r="H3" s="126"/>
      <c r="I3" s="127"/>
      <c r="J3" s="128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0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4"/>
      <c r="AK3" s="116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8"/>
      <c r="BQ3" s="22"/>
      <c r="BR3" s="22"/>
      <c r="BS3" s="22"/>
      <c r="BT3" s="22"/>
    </row>
    <row r="4" spans="1:72" ht="7.5" customHeight="1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3"/>
    </row>
    <row r="5" spans="1:72" ht="22.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78" t="s">
        <v>647</v>
      </c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</row>
    <row r="6" spans="1:72" ht="22.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</row>
    <row r="7" spans="1:72" ht="18.75" customHeight="1">
      <c r="A7" s="131" t="s">
        <v>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 t="s">
        <v>527</v>
      </c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 t="s">
        <v>5</v>
      </c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</row>
    <row r="8" spans="1:72" ht="7.5" customHeight="1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3"/>
    </row>
    <row r="9" spans="1:72" ht="18.75" customHeight="1">
      <c r="A9" s="152" t="s">
        <v>531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4"/>
    </row>
    <row r="10" spans="1:72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7"/>
    </row>
    <row r="11" spans="1:72" ht="18.75" customHeight="1">
      <c r="A11" s="148" t="s">
        <v>480</v>
      </c>
      <c r="B11" s="148"/>
      <c r="C11" s="148"/>
      <c r="D11" s="148"/>
      <c r="E11" s="148"/>
      <c r="F11" s="148"/>
      <c r="G11" s="148"/>
      <c r="H11" s="162"/>
      <c r="I11" s="163"/>
      <c r="J11" s="163"/>
      <c r="K11" s="163"/>
      <c r="L11" s="163"/>
      <c r="M11" s="163"/>
      <c r="N11" s="164"/>
      <c r="O11" s="168">
        <v>45792</v>
      </c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70" t="str">
        <f>INDEX(BQ89:BQ101,MATCH($AI$11,$BS$89:$BS$101,0))</f>
        <v>1С/1Ж</v>
      </c>
      <c r="AD11" s="170"/>
      <c r="AE11" s="170"/>
      <c r="AF11" s="170"/>
      <c r="AG11" s="170"/>
      <c r="AH11" s="170"/>
      <c r="AI11" s="172" t="s">
        <v>673</v>
      </c>
      <c r="AJ11" s="173"/>
      <c r="AK11" s="173"/>
      <c r="AL11" s="173"/>
      <c r="AM11" s="173"/>
      <c r="AN11" s="173"/>
      <c r="AO11" s="173"/>
      <c r="AP11" s="173"/>
      <c r="AQ11" s="173"/>
      <c r="AR11" s="173"/>
      <c r="AS11" s="174"/>
      <c r="AT11" s="148"/>
      <c r="AU11" s="148"/>
      <c r="AV11" s="148"/>
      <c r="AW11" s="148"/>
      <c r="AX11" s="148"/>
      <c r="AY11" s="148"/>
      <c r="AZ11" s="148"/>
      <c r="BA11" s="148"/>
      <c r="BB11" s="170">
        <f>$AT$11-$BG$11-$BL$11</f>
        <v>0</v>
      </c>
      <c r="BC11" s="170"/>
      <c r="BD11" s="170"/>
      <c r="BE11" s="170"/>
      <c r="BF11" s="170"/>
      <c r="BG11" s="170">
        <f>SUM(COUNTIF('1-30'!$I$13:$I$41,"+"),COUNTIF('31-60'!$I$11:$I$40,"+"),COUNTIF('61-90'!$I$11:$I$40,"+"),COUNTIF('91-120'!$I$11:$I$40,"+"),COUNTIF('121-150'!$I$11:$I$40,"+"),COUNTIF('151-180'!$I$11:$I$40,"+"),COUNTIF('181-210'!$I$11:$I$40,"+"),COUNTIF('211-240'!$I$11:$I$40,"+"),COUNTIF('241-270'!$I$11:$I$40,"+"),COUNTIF('271-300'!$I$11:$I$40,"+"))</f>
        <v>0</v>
      </c>
      <c r="BH11" s="170"/>
      <c r="BI11" s="170"/>
      <c r="BJ11" s="170"/>
      <c r="BK11" s="170"/>
      <c r="BL11" s="170">
        <f>SUM(COUNTIF('1-30'!$J$13:$J$41,"СПР"),COUNTIF('31-60'!$J$11:$J$40,"СПР"),COUNTIF('61-90'!$J$11:$J$40,"СПР"),COUNTIF('91-120'!$J$11:$J$40,"СПР"),COUNTIF('121-150'!$J$11:$J$40,"СПР"),COUNTIF('151-180'!$J$11:$J$40,"СПР"),COUNTIF('181-210'!$J$11:$J$40,"СПР"),COUNTIF('211-240'!$J$11:$J$40,"СПР"),COUNTIF('241-270'!$J$11:$J$40,"СПР"),COUNTIF('271-300'!$J$11:$J$40,"СПР"))</f>
        <v>0</v>
      </c>
      <c r="BM11" s="170"/>
      <c r="BN11" s="170"/>
      <c r="BO11" s="170"/>
      <c r="BP11" s="170"/>
    </row>
    <row r="12" spans="1:72" ht="18.75" customHeight="1">
      <c r="A12" s="149"/>
      <c r="B12" s="149"/>
      <c r="C12" s="149"/>
      <c r="D12" s="149"/>
      <c r="E12" s="149"/>
      <c r="F12" s="149"/>
      <c r="G12" s="149"/>
      <c r="H12" s="165"/>
      <c r="I12" s="166"/>
      <c r="J12" s="166"/>
      <c r="K12" s="166"/>
      <c r="L12" s="166"/>
      <c r="M12" s="166"/>
      <c r="N12" s="167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71"/>
      <c r="AD12" s="171"/>
      <c r="AE12" s="171"/>
      <c r="AF12" s="171"/>
      <c r="AG12" s="171"/>
      <c r="AH12" s="171"/>
      <c r="AI12" s="175"/>
      <c r="AJ12" s="176"/>
      <c r="AK12" s="176"/>
      <c r="AL12" s="176"/>
      <c r="AM12" s="176"/>
      <c r="AN12" s="176"/>
      <c r="AO12" s="176"/>
      <c r="AP12" s="176"/>
      <c r="AQ12" s="176"/>
      <c r="AR12" s="176"/>
      <c r="AS12" s="177"/>
      <c r="AT12" s="149"/>
      <c r="AU12" s="149"/>
      <c r="AV12" s="149"/>
      <c r="AW12" s="149"/>
      <c r="AX12" s="149"/>
      <c r="AY12" s="149"/>
      <c r="AZ12" s="149"/>
      <c r="BA12" s="149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</row>
    <row r="13" spans="1:72" ht="22.5" customHeight="1">
      <c r="A13" s="131" t="s">
        <v>536</v>
      </c>
      <c r="B13" s="131"/>
      <c r="C13" s="131"/>
      <c r="D13" s="131"/>
      <c r="E13" s="131"/>
      <c r="F13" s="131"/>
      <c r="G13" s="131"/>
      <c r="H13" s="131" t="s">
        <v>506</v>
      </c>
      <c r="I13" s="131"/>
      <c r="J13" s="131"/>
      <c r="K13" s="131"/>
      <c r="L13" s="131"/>
      <c r="M13" s="131"/>
      <c r="N13" s="131"/>
      <c r="O13" s="131" t="s">
        <v>552</v>
      </c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1"/>
      <c r="AC13" s="131" t="s">
        <v>537</v>
      </c>
      <c r="AD13" s="131"/>
      <c r="AE13" s="131"/>
      <c r="AF13" s="131"/>
      <c r="AG13" s="131"/>
      <c r="AH13" s="131"/>
      <c r="AI13" s="131" t="s">
        <v>538</v>
      </c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 t="s">
        <v>539</v>
      </c>
      <c r="AU13" s="131"/>
      <c r="AV13" s="131"/>
      <c r="AW13" s="131"/>
      <c r="AX13" s="131"/>
      <c r="AY13" s="131"/>
      <c r="AZ13" s="131"/>
      <c r="BA13" s="131"/>
      <c r="BB13" s="131" t="s">
        <v>532</v>
      </c>
      <c r="BC13" s="131"/>
      <c r="BD13" s="131"/>
      <c r="BE13" s="131"/>
      <c r="BF13" s="131"/>
      <c r="BG13" s="131" t="s">
        <v>533</v>
      </c>
      <c r="BH13" s="131"/>
      <c r="BI13" s="131"/>
      <c r="BJ13" s="131"/>
      <c r="BK13" s="131"/>
      <c r="BL13" s="131" t="s">
        <v>534</v>
      </c>
      <c r="BM13" s="131"/>
      <c r="BN13" s="131"/>
      <c r="BO13" s="131"/>
      <c r="BP13" s="131"/>
    </row>
    <row r="14" spans="1:72">
      <c r="A14" s="135" t="s">
        <v>665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 t="s">
        <v>668</v>
      </c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7" t="s">
        <v>646</v>
      </c>
      <c r="AD14" s="137"/>
      <c r="AE14" s="137"/>
      <c r="AF14" s="137"/>
      <c r="AG14" s="137"/>
      <c r="AH14" s="137"/>
      <c r="AI14" s="146" t="s">
        <v>47</v>
      </c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24">
        <f>IF($O$11&gt;0,$O$11-10," ")</f>
        <v>45782</v>
      </c>
      <c r="AU14" s="225"/>
      <c r="AV14" s="225"/>
      <c r="AW14" s="225"/>
      <c r="AX14" s="225"/>
      <c r="AY14" s="225"/>
      <c r="AZ14" s="225"/>
      <c r="BA14" s="226"/>
      <c r="BB14" s="139" t="str">
        <f>INDEX($AR$51:$AR$301,MATCH($AI$14,$A$51:$A$301,0))</f>
        <v>AUS</v>
      </c>
      <c r="BC14" s="139"/>
      <c r="BD14" s="139"/>
      <c r="BE14" s="139"/>
      <c r="BF14" s="139"/>
      <c r="BG14" s="141">
        <f>WEEKDAY($O$11)</f>
        <v>5</v>
      </c>
      <c r="BH14" s="141"/>
      <c r="BI14" s="141"/>
      <c r="BJ14" s="141"/>
      <c r="BK14" s="141"/>
      <c r="BL14" s="143">
        <f>IF($O$11&gt;0,$O$11-89," ")</f>
        <v>45703</v>
      </c>
      <c r="BM14" s="143"/>
      <c r="BN14" s="143"/>
      <c r="BO14" s="143"/>
      <c r="BP14" s="143"/>
    </row>
    <row r="15" spans="1:72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8"/>
      <c r="AD15" s="138"/>
      <c r="AE15" s="138"/>
      <c r="AF15" s="138"/>
      <c r="AG15" s="138"/>
      <c r="AH15" s="138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27"/>
      <c r="AU15" s="228"/>
      <c r="AV15" s="228"/>
      <c r="AW15" s="228"/>
      <c r="AX15" s="228"/>
      <c r="AY15" s="228"/>
      <c r="AZ15" s="228"/>
      <c r="BA15" s="229"/>
      <c r="BB15" s="140"/>
      <c r="BC15" s="140"/>
      <c r="BD15" s="140"/>
      <c r="BE15" s="140"/>
      <c r="BF15" s="140"/>
      <c r="BG15" s="142"/>
      <c r="BH15" s="142"/>
      <c r="BI15" s="142"/>
      <c r="BJ15" s="142"/>
      <c r="BK15" s="142"/>
      <c r="BL15" s="144"/>
      <c r="BM15" s="144"/>
      <c r="BN15" s="144"/>
      <c r="BO15" s="144"/>
      <c r="BP15" s="144"/>
    </row>
    <row r="16" spans="1:72" s="24" customFormat="1" ht="22.5" customHeight="1">
      <c r="A16" s="131" t="s">
        <v>540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31" t="s">
        <v>541</v>
      </c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31" t="s">
        <v>528</v>
      </c>
      <c r="AD16" s="131"/>
      <c r="AE16" s="131"/>
      <c r="AF16" s="131"/>
      <c r="AG16" s="131"/>
      <c r="AH16" s="131"/>
      <c r="AI16" s="223" t="s">
        <v>542</v>
      </c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30" t="s">
        <v>637</v>
      </c>
      <c r="AU16" s="230"/>
      <c r="AV16" s="230"/>
      <c r="AW16" s="230"/>
      <c r="AX16" s="230"/>
      <c r="AY16" s="230"/>
      <c r="AZ16" s="230"/>
      <c r="BA16" s="230"/>
      <c r="BB16" s="131" t="s">
        <v>545</v>
      </c>
      <c r="BC16" s="131"/>
      <c r="BD16" s="131"/>
      <c r="BE16" s="131"/>
      <c r="BF16" s="131"/>
      <c r="BG16" s="131" t="s">
        <v>551</v>
      </c>
      <c r="BH16" s="145"/>
      <c r="BI16" s="145"/>
      <c r="BJ16" s="145"/>
      <c r="BK16" s="145"/>
      <c r="BL16" s="131" t="s">
        <v>546</v>
      </c>
      <c r="BM16" s="145"/>
      <c r="BN16" s="145"/>
      <c r="BO16" s="145"/>
      <c r="BP16" s="145"/>
    </row>
    <row r="17" spans="1:68" s="25" customFormat="1" ht="7.5" customHeight="1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6"/>
    </row>
    <row r="18" spans="1:68" s="25" customFormat="1" ht="15.75">
      <c r="A18" s="132" t="s">
        <v>535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4"/>
    </row>
    <row r="19" spans="1:68" s="25" customFormat="1" ht="15.75">
      <c r="A19" s="132" t="s">
        <v>15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234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6"/>
    </row>
    <row r="20" spans="1:68" s="25" customFormat="1" ht="15.75">
      <c r="A20" s="132" t="s">
        <v>16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234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6"/>
    </row>
    <row r="21" spans="1:68" s="25" customFormat="1" ht="15.75">
      <c r="A21" s="132" t="s">
        <v>521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234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6"/>
    </row>
    <row r="22" spans="1:68" s="25" customFormat="1" ht="7.5" customHeight="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6"/>
    </row>
    <row r="23" spans="1:68" ht="18" customHeight="1">
      <c r="A23" s="237" t="s">
        <v>674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</row>
    <row r="24" spans="1:68" ht="18" customHeight="1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  <c r="BL24" s="237"/>
      <c r="BM24" s="237"/>
      <c r="BN24" s="237"/>
      <c r="BO24" s="237"/>
      <c r="BP24" s="237"/>
    </row>
    <row r="25" spans="1:68" ht="18" customHeight="1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</row>
    <row r="26" spans="1:68" ht="18" customHeight="1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</row>
    <row r="27" spans="1:68" ht="18" customHeight="1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</row>
    <row r="28" spans="1:68" ht="18" customHeight="1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</row>
    <row r="29" spans="1:68" ht="18" customHeight="1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</row>
    <row r="30" spans="1:68" ht="18" customHeight="1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</row>
    <row r="31" spans="1:68" ht="18" customHeight="1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</row>
    <row r="32" spans="1:68" ht="17.25" customHeight="1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</row>
    <row r="33" spans="1:68">
      <c r="A33" s="96" t="s">
        <v>547</v>
      </c>
      <c r="B33" s="97"/>
      <c r="C33" s="98" t="s">
        <v>548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</row>
    <row r="34" spans="1:68" s="25" customFormat="1" ht="7.5" customHeight="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9"/>
    </row>
    <row r="35" spans="1:68" s="25" customFormat="1" ht="18" customHeight="1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100"/>
    </row>
    <row r="36" spans="1:68" s="25" customFormat="1" ht="18" customHeight="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2"/>
    </row>
    <row r="37" spans="1:68" s="25" customFormat="1" ht="13.5" customHeight="1">
      <c r="A37" s="103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4" t="s">
        <v>21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 t="s">
        <v>19</v>
      </c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 t="s">
        <v>543</v>
      </c>
      <c r="BG37" s="104"/>
      <c r="BH37" s="104"/>
      <c r="BI37" s="104"/>
      <c r="BJ37" s="104"/>
      <c r="BK37" s="104"/>
      <c r="BL37" s="104"/>
      <c r="BM37" s="104"/>
      <c r="BN37" s="104"/>
      <c r="BO37" s="104"/>
      <c r="BP37" s="105"/>
    </row>
    <row r="38" spans="1:68" s="25" customFormat="1" ht="7.5" customHeight="1">
      <c r="A38" s="103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100"/>
    </row>
    <row r="39" spans="1:68" s="25" customFormat="1" ht="17.25" customHeight="1">
      <c r="A39" s="106" t="s">
        <v>20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100"/>
    </row>
    <row r="40" spans="1:68" s="25" customFormat="1" ht="17.25" customHeight="1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2"/>
    </row>
    <row r="41" spans="1:68" s="25" customFormat="1" ht="13.5" customHeight="1">
      <c r="A41" s="103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4" t="s">
        <v>21</v>
      </c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 t="s">
        <v>543</v>
      </c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5"/>
    </row>
    <row r="42" spans="1:68" s="25" customFormat="1" ht="7.5" customHeight="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3"/>
    </row>
    <row r="43" spans="1:68" s="25" customFormat="1" ht="15.75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2"/>
      <c r="AI43" s="198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200"/>
    </row>
    <row r="44" spans="1:68" s="25" customFormat="1" ht="15.75">
      <c r="A44" s="204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6"/>
      <c r="AI44" s="201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  <c r="BG44" s="202"/>
      <c r="BH44" s="202"/>
      <c r="BI44" s="202"/>
      <c r="BJ44" s="202"/>
      <c r="BK44" s="202"/>
      <c r="BL44" s="202"/>
      <c r="BM44" s="202"/>
      <c r="BN44" s="202"/>
      <c r="BO44" s="202"/>
      <c r="BP44" s="203"/>
    </row>
    <row r="45" spans="1:68" s="25" customFormat="1" ht="15.75">
      <c r="A45" s="204"/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6"/>
      <c r="AI45" s="204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6"/>
    </row>
    <row r="46" spans="1:68" s="25" customFormat="1" ht="15.75">
      <c r="A46" s="192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4"/>
      <c r="AI46" s="214" t="s">
        <v>21</v>
      </c>
      <c r="AJ46" s="215"/>
      <c r="AK46" s="215"/>
      <c r="AL46" s="215"/>
      <c r="AM46" s="215"/>
      <c r="AN46" s="216"/>
      <c r="AO46" s="207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6"/>
    </row>
    <row r="47" spans="1:68" ht="15.75" customHeight="1">
      <c r="A47" s="192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4"/>
      <c r="AI47" s="214" t="s">
        <v>550</v>
      </c>
      <c r="AJ47" s="215"/>
      <c r="AK47" s="215"/>
      <c r="AL47" s="215"/>
      <c r="AM47" s="215"/>
      <c r="AN47" s="216"/>
      <c r="AO47" s="208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</row>
    <row r="48" spans="1:68">
      <c r="A48" s="195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7"/>
      <c r="AI48" s="217" t="s">
        <v>543</v>
      </c>
      <c r="AJ48" s="218"/>
      <c r="AK48" s="218"/>
      <c r="AL48" s="218"/>
      <c r="AM48" s="218"/>
      <c r="AN48" s="219"/>
      <c r="AO48" s="211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3"/>
    </row>
    <row r="49" spans="1:83" ht="12" customHeight="1">
      <c r="A49" s="147" t="s">
        <v>544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 t="s">
        <v>549</v>
      </c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</row>
    <row r="50" spans="1:83" s="34" customFormat="1" ht="21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</row>
    <row r="51" spans="1:83" s="34" customFormat="1" hidden="1">
      <c r="A51" s="33" t="s">
        <v>579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 t="s">
        <v>579</v>
      </c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S51" s="34" t="s">
        <v>579</v>
      </c>
      <c r="BY51" s="33"/>
      <c r="BZ51" s="33"/>
      <c r="CA51" s="90"/>
      <c r="CB51" s="90"/>
      <c r="CC51" s="33"/>
      <c r="CD51" s="33"/>
      <c r="CE51" s="33"/>
    </row>
    <row r="52" spans="1:83" s="34" customFormat="1" hidden="1">
      <c r="A52" s="34" t="s">
        <v>22</v>
      </c>
      <c r="AR52" s="34" t="s">
        <v>23</v>
      </c>
      <c r="BS52" s="34" t="s">
        <v>477</v>
      </c>
      <c r="BU52" s="34" t="s">
        <v>478</v>
      </c>
      <c r="BV52" s="34" t="s">
        <v>479</v>
      </c>
      <c r="BW52" s="94"/>
    </row>
    <row r="53" spans="1:83" s="34" customFormat="1" hidden="1">
      <c r="A53" s="34" t="s">
        <v>589</v>
      </c>
      <c r="AR53" s="34" t="s">
        <v>590</v>
      </c>
      <c r="BS53" s="34" t="s">
        <v>6</v>
      </c>
      <c r="BU53" s="34" t="s">
        <v>478</v>
      </c>
      <c r="BV53" s="34" t="s">
        <v>479</v>
      </c>
      <c r="BW53" s="94"/>
      <c r="BX53" s="95"/>
      <c r="BY53" s="35"/>
      <c r="BZ53" s="35"/>
      <c r="CA53" s="35"/>
      <c r="CB53" s="35"/>
      <c r="CC53" s="35"/>
      <c r="CD53" s="35"/>
    </row>
    <row r="54" spans="1:83" s="34" customFormat="1" hidden="1">
      <c r="A54" s="34" t="s">
        <v>47</v>
      </c>
      <c r="AR54" s="34" t="s">
        <v>48</v>
      </c>
      <c r="BS54" s="34" t="s">
        <v>480</v>
      </c>
      <c r="BU54" s="34" t="s">
        <v>478</v>
      </c>
      <c r="BV54" s="34" t="s">
        <v>479</v>
      </c>
      <c r="BW54" s="94"/>
      <c r="BX54" s="95"/>
      <c r="BY54" s="35"/>
      <c r="BZ54" s="35"/>
      <c r="CA54" s="35"/>
      <c r="CB54" s="35"/>
      <c r="CC54" s="35"/>
      <c r="CD54" s="35"/>
    </row>
    <row r="55" spans="1:83" s="34" customFormat="1" hidden="1">
      <c r="A55" s="34" t="s">
        <v>49</v>
      </c>
      <c r="AR55" s="34" t="s">
        <v>50</v>
      </c>
      <c r="BS55" s="34" t="s">
        <v>481</v>
      </c>
      <c r="BU55" s="34" t="s">
        <v>478</v>
      </c>
      <c r="BV55" s="34" t="s">
        <v>479</v>
      </c>
      <c r="BW55" s="94"/>
      <c r="BX55" s="95"/>
      <c r="BY55" s="35"/>
      <c r="BZ55" s="35"/>
      <c r="CA55" s="35"/>
      <c r="CB55" s="35"/>
      <c r="CC55" s="35"/>
      <c r="CD55" s="35"/>
    </row>
    <row r="56" spans="1:83" s="34" customFormat="1" hidden="1">
      <c r="A56" s="34" t="s">
        <v>51</v>
      </c>
      <c r="AR56" s="34" t="s">
        <v>52</v>
      </c>
      <c r="BS56" s="34" t="s">
        <v>482</v>
      </c>
      <c r="BU56" s="34" t="s">
        <v>478</v>
      </c>
      <c r="BV56" s="34" t="s">
        <v>479</v>
      </c>
      <c r="BW56" s="94"/>
      <c r="BX56" s="95"/>
      <c r="BY56" s="35"/>
      <c r="BZ56" s="35"/>
      <c r="CA56" s="35"/>
      <c r="CB56" s="35"/>
      <c r="CC56" s="35"/>
      <c r="CD56" s="35"/>
    </row>
    <row r="57" spans="1:83" s="34" customFormat="1" hidden="1">
      <c r="A57" s="34" t="s">
        <v>585</v>
      </c>
      <c r="AR57" s="34" t="s">
        <v>586</v>
      </c>
      <c r="BS57" s="34" t="s">
        <v>483</v>
      </c>
      <c r="BU57" s="34" t="s">
        <v>478</v>
      </c>
      <c r="BV57" s="34" t="s">
        <v>479</v>
      </c>
      <c r="BW57" s="94"/>
      <c r="BX57" s="95"/>
      <c r="BY57" s="35"/>
      <c r="BZ57" s="35"/>
      <c r="CA57" s="35"/>
      <c r="CB57" s="35"/>
      <c r="CC57" s="35"/>
      <c r="CD57" s="35"/>
    </row>
    <row r="58" spans="1:83" s="34" customFormat="1" hidden="1">
      <c r="A58" s="34" t="s">
        <v>27</v>
      </c>
      <c r="AR58" s="34" t="s">
        <v>28</v>
      </c>
      <c r="BS58" s="34" t="s">
        <v>523</v>
      </c>
      <c r="BU58" s="34" t="s">
        <v>478</v>
      </c>
      <c r="BV58" s="34" t="s">
        <v>479</v>
      </c>
      <c r="BW58" s="94"/>
      <c r="BX58" s="95"/>
      <c r="BY58" s="35"/>
      <c r="BZ58" s="35"/>
      <c r="CA58" s="35"/>
      <c r="CB58" s="35"/>
      <c r="CC58" s="35"/>
      <c r="CD58" s="35"/>
    </row>
    <row r="59" spans="1:83" s="34" customFormat="1" hidden="1">
      <c r="A59" s="34" t="s">
        <v>592</v>
      </c>
      <c r="AR59" s="34" t="s">
        <v>31</v>
      </c>
      <c r="BS59" s="34" t="s">
        <v>484</v>
      </c>
      <c r="BU59" s="34" t="s">
        <v>478</v>
      </c>
      <c r="BV59" s="34" t="s">
        <v>479</v>
      </c>
      <c r="BW59" s="94"/>
      <c r="BX59" s="95"/>
      <c r="BY59" s="35"/>
      <c r="BZ59" s="35"/>
      <c r="CA59" s="35"/>
      <c r="CB59" s="35"/>
      <c r="CC59" s="35"/>
      <c r="CD59" s="35"/>
    </row>
    <row r="60" spans="1:83" s="34" customFormat="1" hidden="1">
      <c r="A60" s="34" t="s">
        <v>36</v>
      </c>
      <c r="AR60" s="34" t="s">
        <v>37</v>
      </c>
      <c r="BS60" s="34" t="s">
        <v>485</v>
      </c>
      <c r="BU60" s="34" t="s">
        <v>478</v>
      </c>
      <c r="BV60" s="34" t="s">
        <v>479</v>
      </c>
      <c r="BW60" s="94"/>
      <c r="BX60" s="95"/>
      <c r="BY60" s="35"/>
      <c r="BZ60" s="35"/>
      <c r="CA60" s="35"/>
      <c r="CB60" s="35"/>
      <c r="CC60" s="35"/>
      <c r="CD60" s="35"/>
    </row>
    <row r="61" spans="1:83" s="34" customFormat="1" hidden="1">
      <c r="A61" s="34" t="s">
        <v>34</v>
      </c>
      <c r="AR61" s="34" t="s">
        <v>35</v>
      </c>
      <c r="BS61" s="34" t="s">
        <v>486</v>
      </c>
      <c r="BU61" s="34" t="s">
        <v>478</v>
      </c>
      <c r="BV61" s="34" t="s">
        <v>479</v>
      </c>
      <c r="BW61" s="94"/>
      <c r="BX61" s="95"/>
      <c r="BY61" s="35"/>
      <c r="BZ61" s="35"/>
      <c r="CA61" s="35"/>
      <c r="CB61" s="35"/>
      <c r="CC61" s="35"/>
      <c r="CD61" s="35"/>
    </row>
    <row r="62" spans="1:83" s="34" customFormat="1" hidden="1">
      <c r="A62" s="34" t="s">
        <v>32</v>
      </c>
      <c r="AR62" s="34" t="s">
        <v>33</v>
      </c>
      <c r="BS62" s="34" t="s">
        <v>487</v>
      </c>
      <c r="BU62" s="34" t="s">
        <v>478</v>
      </c>
      <c r="BV62" s="34" t="s">
        <v>479</v>
      </c>
      <c r="BW62" s="94"/>
      <c r="BX62" s="95"/>
      <c r="BY62" s="35"/>
      <c r="BZ62" s="35"/>
      <c r="CA62" s="35"/>
      <c r="CB62" s="35"/>
      <c r="CC62" s="35"/>
      <c r="CD62" s="35"/>
    </row>
    <row r="63" spans="1:83" s="34" customFormat="1" hidden="1">
      <c r="A63" s="34" t="s">
        <v>591</v>
      </c>
      <c r="AR63" s="34" t="s">
        <v>38</v>
      </c>
      <c r="BS63" s="34" t="s">
        <v>524</v>
      </c>
      <c r="BU63" s="34" t="s">
        <v>478</v>
      </c>
      <c r="BV63" s="34" t="s">
        <v>479</v>
      </c>
      <c r="BW63" s="94"/>
      <c r="BX63" s="95"/>
      <c r="BY63" s="35"/>
      <c r="BZ63" s="35"/>
      <c r="CA63" s="35"/>
      <c r="CB63" s="35"/>
      <c r="CC63" s="35"/>
      <c r="CD63" s="35"/>
    </row>
    <row r="64" spans="1:83" s="34" customFormat="1" hidden="1">
      <c r="A64" s="34" t="s">
        <v>39</v>
      </c>
      <c r="AR64" s="34" t="s">
        <v>40</v>
      </c>
      <c r="BS64" s="34" t="s">
        <v>488</v>
      </c>
      <c r="BU64" s="34" t="s">
        <v>478</v>
      </c>
      <c r="BV64" s="34" t="s">
        <v>479</v>
      </c>
      <c r="BW64" s="94"/>
      <c r="BX64" s="95"/>
      <c r="BY64" s="35"/>
      <c r="BZ64" s="35"/>
      <c r="CA64" s="35"/>
      <c r="CB64" s="35"/>
      <c r="CC64" s="35"/>
      <c r="CD64" s="35"/>
    </row>
    <row r="65" spans="1:82" s="34" customFormat="1" hidden="1">
      <c r="A65" s="34" t="s">
        <v>41</v>
      </c>
      <c r="AR65" s="34" t="s">
        <v>42</v>
      </c>
      <c r="BS65" s="34" t="s">
        <v>489</v>
      </c>
      <c r="BU65" s="34" t="s">
        <v>478</v>
      </c>
      <c r="BV65" s="34" t="s">
        <v>479</v>
      </c>
      <c r="BW65" s="94"/>
      <c r="BX65" s="95"/>
      <c r="BY65" s="35"/>
      <c r="BZ65" s="35"/>
      <c r="CA65" s="35"/>
      <c r="CB65" s="35"/>
      <c r="CC65" s="35"/>
      <c r="CD65" s="35"/>
    </row>
    <row r="66" spans="1:82" s="34" customFormat="1" hidden="1">
      <c r="A66" s="34" t="s">
        <v>43</v>
      </c>
      <c r="AR66" s="34" t="s">
        <v>44</v>
      </c>
      <c r="BS66" s="34" t="s">
        <v>490</v>
      </c>
      <c r="BU66" s="34" t="s">
        <v>478</v>
      </c>
      <c r="BV66" s="34" t="s">
        <v>479</v>
      </c>
      <c r="BW66" s="94"/>
      <c r="BX66" s="95"/>
      <c r="BY66" s="35"/>
      <c r="BZ66" s="35"/>
      <c r="CA66" s="35"/>
      <c r="CB66" s="35"/>
      <c r="CC66" s="35"/>
      <c r="CD66" s="35"/>
    </row>
    <row r="67" spans="1:82" s="34" customFormat="1" hidden="1">
      <c r="A67" s="34" t="s">
        <v>45</v>
      </c>
      <c r="AR67" s="34" t="s">
        <v>46</v>
      </c>
      <c r="BS67" s="34" t="s">
        <v>642</v>
      </c>
      <c r="BU67" s="34" t="s">
        <v>478</v>
      </c>
      <c r="BV67" s="34" t="s">
        <v>479</v>
      </c>
      <c r="BW67" s="94"/>
      <c r="BX67" s="95"/>
      <c r="BY67" s="35"/>
      <c r="BZ67" s="35"/>
      <c r="CA67" s="35"/>
      <c r="CB67" s="35"/>
      <c r="CC67" s="35"/>
      <c r="CD67" s="35"/>
    </row>
    <row r="68" spans="1:82" s="34" customFormat="1" hidden="1">
      <c r="A68" s="34" t="s">
        <v>475</v>
      </c>
      <c r="AR68" s="34" t="s">
        <v>476</v>
      </c>
      <c r="BS68" s="34" t="s">
        <v>650</v>
      </c>
      <c r="BU68" s="34" t="s">
        <v>478</v>
      </c>
      <c r="BV68" s="34" t="s">
        <v>479</v>
      </c>
      <c r="BW68" s="94"/>
      <c r="BX68" s="95"/>
      <c r="BY68" s="35"/>
      <c r="BZ68" s="35"/>
      <c r="CA68" s="35"/>
      <c r="CB68" s="35"/>
      <c r="CC68" s="35"/>
      <c r="CD68" s="35"/>
    </row>
    <row r="69" spans="1:82" s="34" customFormat="1" hidden="1">
      <c r="A69" s="34" t="s">
        <v>53</v>
      </c>
      <c r="AR69" s="34" t="s">
        <v>54</v>
      </c>
      <c r="BS69" s="34" t="s">
        <v>651</v>
      </c>
      <c r="BU69" s="34" t="s">
        <v>478</v>
      </c>
      <c r="BV69" s="34" t="s">
        <v>479</v>
      </c>
      <c r="BW69" s="94"/>
      <c r="BX69" s="95"/>
      <c r="BY69" s="35"/>
      <c r="BZ69" s="35"/>
      <c r="CA69" s="35"/>
      <c r="CB69" s="35"/>
      <c r="CC69" s="35"/>
      <c r="CD69" s="35"/>
    </row>
    <row r="70" spans="1:82" s="34" customFormat="1" hidden="1">
      <c r="A70" s="34" t="s">
        <v>57</v>
      </c>
      <c r="AR70" s="34" t="s">
        <v>58</v>
      </c>
      <c r="BS70" s="34" t="s">
        <v>491</v>
      </c>
      <c r="BU70" s="34" t="s">
        <v>479</v>
      </c>
      <c r="BV70" s="34" t="s">
        <v>478</v>
      </c>
      <c r="BW70" s="94"/>
      <c r="BX70" s="95"/>
      <c r="BY70" s="35"/>
      <c r="BZ70" s="35"/>
      <c r="CA70" s="35"/>
      <c r="CB70" s="35"/>
      <c r="CC70" s="35"/>
      <c r="CD70" s="35"/>
    </row>
    <row r="71" spans="1:82" s="34" customFormat="1" hidden="1">
      <c r="A71" s="34" t="s">
        <v>59</v>
      </c>
      <c r="AR71" s="34" t="s">
        <v>60</v>
      </c>
      <c r="BS71" s="34" t="s">
        <v>492</v>
      </c>
      <c r="BU71" s="34" t="s">
        <v>479</v>
      </c>
      <c r="BV71" s="34" t="s">
        <v>478</v>
      </c>
      <c r="BW71" s="94"/>
      <c r="BX71" s="95"/>
      <c r="BY71" s="35"/>
      <c r="BZ71" s="35"/>
      <c r="CA71" s="35"/>
      <c r="CB71" s="35"/>
      <c r="CC71" s="35"/>
      <c r="CD71" s="35"/>
    </row>
    <row r="72" spans="1:82" s="34" customFormat="1" hidden="1">
      <c r="A72" s="34" t="s">
        <v>55</v>
      </c>
      <c r="AR72" s="34" t="s">
        <v>56</v>
      </c>
      <c r="BS72" s="34" t="s">
        <v>493</v>
      </c>
      <c r="BT72" s="36"/>
      <c r="BU72" s="34" t="s">
        <v>479</v>
      </c>
      <c r="BV72" s="34" t="s">
        <v>478</v>
      </c>
      <c r="BW72" s="94"/>
      <c r="BX72" s="95"/>
      <c r="BY72" s="35"/>
      <c r="BZ72" s="35"/>
      <c r="CA72" s="35"/>
      <c r="CB72" s="35"/>
      <c r="CC72" s="35"/>
      <c r="CD72" s="35"/>
    </row>
    <row r="73" spans="1:82" s="34" customFormat="1" hidden="1">
      <c r="A73" s="34" t="s">
        <v>61</v>
      </c>
      <c r="AR73" s="34" t="s">
        <v>62</v>
      </c>
      <c r="BS73" s="34" t="s">
        <v>494</v>
      </c>
      <c r="BU73" s="34" t="s">
        <v>479</v>
      </c>
      <c r="BV73" s="34" t="s">
        <v>478</v>
      </c>
      <c r="BW73" s="94"/>
      <c r="BX73" s="95"/>
      <c r="BY73" s="35"/>
      <c r="BZ73" s="35"/>
      <c r="CA73" s="35"/>
      <c r="CB73" s="35"/>
      <c r="CC73" s="35"/>
      <c r="CD73" s="35"/>
    </row>
    <row r="74" spans="1:82" s="34" customFormat="1" hidden="1">
      <c r="A74" s="34" t="s">
        <v>65</v>
      </c>
      <c r="AR74" s="34" t="s">
        <v>66</v>
      </c>
      <c r="BS74" s="34" t="s">
        <v>495</v>
      </c>
      <c r="BU74" s="34" t="s">
        <v>479</v>
      </c>
      <c r="BV74" s="34" t="s">
        <v>478</v>
      </c>
      <c r="BW74" s="94"/>
      <c r="BX74" s="95"/>
      <c r="BY74" s="35"/>
      <c r="BZ74" s="35"/>
      <c r="CA74" s="35"/>
      <c r="CB74" s="35"/>
      <c r="CC74" s="35"/>
      <c r="CD74" s="35"/>
    </row>
    <row r="75" spans="1:82" s="34" customFormat="1" hidden="1">
      <c r="A75" s="34" t="s">
        <v>63</v>
      </c>
      <c r="AR75" s="34" t="s">
        <v>64</v>
      </c>
      <c r="BS75" s="34" t="s">
        <v>496</v>
      </c>
      <c r="BU75" s="34" t="s">
        <v>479</v>
      </c>
      <c r="BV75" s="34" t="s">
        <v>478</v>
      </c>
      <c r="BW75" s="94"/>
      <c r="BX75" s="95"/>
      <c r="BY75" s="35"/>
      <c r="BZ75" s="35"/>
      <c r="CA75" s="35"/>
      <c r="CB75" s="35"/>
      <c r="CC75" s="35"/>
      <c r="CD75" s="35"/>
    </row>
    <row r="76" spans="1:82" s="34" customFormat="1" hidden="1">
      <c r="A76" s="34" t="s">
        <v>67</v>
      </c>
      <c r="AR76" s="34" t="s">
        <v>68</v>
      </c>
      <c r="BS76" s="34" t="s">
        <v>522</v>
      </c>
      <c r="BU76" s="34" t="s">
        <v>479</v>
      </c>
      <c r="BV76" s="34" t="s">
        <v>478</v>
      </c>
      <c r="BW76" s="94"/>
      <c r="BX76" s="95"/>
      <c r="BY76" s="35"/>
      <c r="BZ76" s="35"/>
      <c r="CA76" s="35"/>
      <c r="CB76" s="35"/>
      <c r="CC76" s="35"/>
      <c r="CD76" s="35"/>
    </row>
    <row r="77" spans="1:82" s="34" customFormat="1" hidden="1">
      <c r="A77" s="34" t="s">
        <v>69</v>
      </c>
      <c r="AR77" s="34" t="s">
        <v>70</v>
      </c>
      <c r="BS77" s="34" t="s">
        <v>497</v>
      </c>
      <c r="BU77" s="34" t="s">
        <v>479</v>
      </c>
      <c r="BV77" s="34" t="s">
        <v>478</v>
      </c>
      <c r="BW77" s="94"/>
      <c r="BX77" s="95"/>
      <c r="BY77" s="35"/>
      <c r="BZ77" s="35"/>
      <c r="CA77" s="35"/>
      <c r="CB77" s="35"/>
      <c r="CC77" s="35"/>
      <c r="CD77" s="35"/>
    </row>
    <row r="78" spans="1:82" s="34" customFormat="1" hidden="1">
      <c r="A78" s="34" t="s">
        <v>87</v>
      </c>
      <c r="AR78" s="34" t="s">
        <v>88</v>
      </c>
      <c r="BS78" s="34" t="s">
        <v>498</v>
      </c>
      <c r="BU78" s="34" t="s">
        <v>479</v>
      </c>
      <c r="BV78" s="34" t="s">
        <v>478</v>
      </c>
      <c r="BW78" s="94"/>
      <c r="BX78" s="95"/>
      <c r="BY78" s="35"/>
      <c r="BZ78" s="35"/>
      <c r="CA78" s="35"/>
      <c r="CB78" s="35"/>
      <c r="CC78" s="35"/>
      <c r="CD78" s="35"/>
    </row>
    <row r="79" spans="1:82" s="34" customFormat="1" hidden="1">
      <c r="A79" s="34" t="s">
        <v>73</v>
      </c>
      <c r="AR79" s="34" t="s">
        <v>74</v>
      </c>
      <c r="BS79" s="34" t="s">
        <v>499</v>
      </c>
      <c r="BU79" s="34" t="s">
        <v>479</v>
      </c>
      <c r="BV79" s="34" t="s">
        <v>478</v>
      </c>
      <c r="BW79" s="94"/>
      <c r="BX79" s="95"/>
      <c r="BY79" s="35"/>
      <c r="BZ79" s="35"/>
      <c r="CA79" s="35"/>
      <c r="CB79" s="35"/>
      <c r="CC79" s="35"/>
      <c r="CD79" s="35"/>
    </row>
    <row r="80" spans="1:82" s="34" customFormat="1" hidden="1">
      <c r="A80" s="34" t="s">
        <v>593</v>
      </c>
      <c r="AR80" s="34" t="s">
        <v>618</v>
      </c>
      <c r="BS80" s="34" t="s">
        <v>500</v>
      </c>
      <c r="BU80" s="34" t="s">
        <v>479</v>
      </c>
      <c r="BV80" s="34" t="s">
        <v>478</v>
      </c>
      <c r="BW80" s="94"/>
      <c r="BX80" s="95"/>
      <c r="BY80" s="35"/>
      <c r="BZ80" s="35"/>
      <c r="CA80" s="35"/>
      <c r="CB80" s="35"/>
      <c r="CC80" s="35"/>
      <c r="CD80" s="35"/>
    </row>
    <row r="81" spans="1:83" s="34" customFormat="1" hidden="1">
      <c r="A81" s="34" t="s">
        <v>75</v>
      </c>
      <c r="AR81" s="34" t="s">
        <v>76</v>
      </c>
      <c r="BS81" s="34" t="s">
        <v>501</v>
      </c>
      <c r="BU81" s="34" t="s">
        <v>479</v>
      </c>
      <c r="BV81" s="34" t="s">
        <v>478</v>
      </c>
      <c r="BW81" s="94"/>
      <c r="BX81" s="95"/>
      <c r="BY81" s="35"/>
      <c r="BZ81" s="35"/>
      <c r="CA81" s="35"/>
      <c r="CB81" s="35"/>
      <c r="CC81" s="35"/>
      <c r="CD81" s="35"/>
    </row>
    <row r="82" spans="1:83" s="34" customFormat="1" hidden="1">
      <c r="A82" s="34" t="s">
        <v>77</v>
      </c>
      <c r="AR82" s="34" t="s">
        <v>78</v>
      </c>
      <c r="BS82" s="34" t="s">
        <v>502</v>
      </c>
      <c r="BU82" s="34" t="s">
        <v>479</v>
      </c>
      <c r="BV82" s="34" t="s">
        <v>478</v>
      </c>
      <c r="BW82" s="94"/>
      <c r="BX82" s="95"/>
      <c r="BY82" s="35"/>
      <c r="BZ82" s="35"/>
      <c r="CA82" s="35"/>
      <c r="CB82" s="35"/>
      <c r="CC82" s="35"/>
      <c r="CD82" s="35"/>
    </row>
    <row r="83" spans="1:83" s="34" customFormat="1" hidden="1">
      <c r="A83" s="34" t="s">
        <v>81</v>
      </c>
      <c r="AR83" s="34" t="s">
        <v>82</v>
      </c>
      <c r="BS83" s="34" t="s">
        <v>503</v>
      </c>
      <c r="BU83" s="34" t="s">
        <v>479</v>
      </c>
      <c r="BV83" s="34" t="s">
        <v>478</v>
      </c>
      <c r="BW83" s="94"/>
      <c r="BX83" s="95"/>
      <c r="BY83" s="35"/>
      <c r="BZ83" s="35"/>
      <c r="CA83" s="35"/>
      <c r="CB83" s="35"/>
      <c r="CC83" s="35"/>
      <c r="CD83" s="35"/>
    </row>
    <row r="84" spans="1:83" s="34" customFormat="1" hidden="1">
      <c r="A84" s="34" t="s">
        <v>83</v>
      </c>
      <c r="AR84" s="34" t="s">
        <v>84</v>
      </c>
      <c r="BS84" s="34" t="s">
        <v>504</v>
      </c>
      <c r="BU84" s="34" t="s">
        <v>479</v>
      </c>
      <c r="BV84" s="34" t="s">
        <v>478</v>
      </c>
      <c r="BW84" s="94"/>
      <c r="BX84" s="95"/>
      <c r="BY84" s="35"/>
      <c r="BZ84" s="35"/>
      <c r="CA84" s="35"/>
      <c r="CB84" s="35"/>
      <c r="CC84" s="35"/>
      <c r="CD84" s="35"/>
    </row>
    <row r="85" spans="1:83" s="34" customFormat="1" hidden="1">
      <c r="A85" s="34" t="s">
        <v>85</v>
      </c>
      <c r="AR85" s="34" t="s">
        <v>86</v>
      </c>
      <c r="BS85" s="34" t="s">
        <v>643</v>
      </c>
      <c r="BU85" s="34" t="s">
        <v>479</v>
      </c>
      <c r="BV85" s="34" t="s">
        <v>478</v>
      </c>
      <c r="BW85" s="94"/>
      <c r="BX85" s="95"/>
      <c r="BY85" s="35"/>
      <c r="BZ85" s="35"/>
      <c r="CA85" s="35"/>
      <c r="CB85" s="35"/>
      <c r="CC85" s="35"/>
      <c r="CD85" s="35"/>
    </row>
    <row r="86" spans="1:83" s="34" customFormat="1" hidden="1">
      <c r="A86" s="34" t="s">
        <v>89</v>
      </c>
      <c r="AR86" s="34" t="s">
        <v>90</v>
      </c>
      <c r="BS86" s="34" t="s">
        <v>644</v>
      </c>
      <c r="BU86" s="34" t="s">
        <v>479</v>
      </c>
      <c r="BV86" s="34" t="s">
        <v>478</v>
      </c>
      <c r="BW86" s="94"/>
      <c r="BX86" s="95"/>
      <c r="BY86" s="35"/>
      <c r="BZ86" s="35"/>
      <c r="CA86" s="35"/>
      <c r="CB86" s="35"/>
      <c r="CC86" s="35"/>
      <c r="CD86" s="35"/>
    </row>
    <row r="87" spans="1:83" s="34" customFormat="1" hidden="1">
      <c r="A87" s="34" t="s">
        <v>91</v>
      </c>
      <c r="AR87" s="34" t="s">
        <v>92</v>
      </c>
      <c r="BS87" s="34" t="s">
        <v>652</v>
      </c>
      <c r="BU87" s="34" t="s">
        <v>479</v>
      </c>
      <c r="BV87" s="34" t="s">
        <v>478</v>
      </c>
      <c r="BW87" s="94"/>
      <c r="BX87" s="95"/>
      <c r="BY87" s="35"/>
      <c r="BZ87" s="35"/>
      <c r="CA87" s="35"/>
      <c r="CB87" s="35"/>
      <c r="CC87" s="35"/>
      <c r="CD87" s="35"/>
    </row>
    <row r="88" spans="1:83" s="34" customFormat="1" hidden="1">
      <c r="A88" s="34" t="s">
        <v>71</v>
      </c>
      <c r="AR88" s="34" t="s">
        <v>72</v>
      </c>
      <c r="BX88" s="95"/>
      <c r="BY88" s="35"/>
      <c r="BZ88" s="35"/>
      <c r="CA88" s="35"/>
      <c r="CB88" s="35"/>
      <c r="CC88" s="35"/>
      <c r="CD88" s="35"/>
    </row>
    <row r="89" spans="1:83" s="34" customFormat="1" hidden="1">
      <c r="A89" s="34" t="s">
        <v>454</v>
      </c>
      <c r="AR89" s="34" t="s">
        <v>455</v>
      </c>
      <c r="BQ89" s="34" t="s">
        <v>579</v>
      </c>
      <c r="BS89" s="34" t="s">
        <v>579</v>
      </c>
      <c r="BZ89" s="35"/>
      <c r="CA89" s="35"/>
      <c r="CB89" s="35"/>
      <c r="CC89" s="35"/>
      <c r="CD89" s="35"/>
      <c r="CE89" s="35"/>
    </row>
    <row r="90" spans="1:83" s="34" customFormat="1" hidden="1">
      <c r="A90" s="34" t="s">
        <v>456</v>
      </c>
      <c r="AR90" s="34" t="s">
        <v>457</v>
      </c>
      <c r="BQ90" s="34" t="s">
        <v>655</v>
      </c>
      <c r="BS90" s="34" t="s">
        <v>653</v>
      </c>
      <c r="BZ90" s="35"/>
      <c r="CA90" s="35"/>
      <c r="CB90" s="35"/>
      <c r="CC90" s="35"/>
      <c r="CD90" s="35"/>
      <c r="CE90" s="35"/>
    </row>
    <row r="91" spans="1:83" s="34" customFormat="1" hidden="1">
      <c r="A91" s="34" t="s">
        <v>446</v>
      </c>
      <c r="AR91" s="34" t="s">
        <v>447</v>
      </c>
      <c r="BQ91" s="34" t="s">
        <v>25</v>
      </c>
      <c r="BS91" s="34" t="s">
        <v>24</v>
      </c>
      <c r="BZ91" s="35"/>
      <c r="CA91" s="35"/>
      <c r="CB91" s="35"/>
      <c r="CC91" s="35"/>
      <c r="CD91" s="35"/>
      <c r="CE91" s="35"/>
    </row>
    <row r="92" spans="1:83" s="34" customFormat="1" hidden="1">
      <c r="A92" s="34" t="s">
        <v>207</v>
      </c>
      <c r="AR92" s="34" t="s">
        <v>208</v>
      </c>
      <c r="BQ92" s="34" t="s">
        <v>26</v>
      </c>
      <c r="BS92" s="34" t="s">
        <v>7</v>
      </c>
    </row>
    <row r="93" spans="1:83" s="34" customFormat="1" hidden="1">
      <c r="A93" s="34" t="s">
        <v>458</v>
      </c>
      <c r="AR93" s="34" t="s">
        <v>459</v>
      </c>
      <c r="BQ93" s="34" t="s">
        <v>656</v>
      </c>
      <c r="BS93" s="34" t="s">
        <v>654</v>
      </c>
    </row>
    <row r="94" spans="1:83" s="34" customFormat="1" hidden="1">
      <c r="A94" s="34" t="s">
        <v>462</v>
      </c>
      <c r="AR94" s="34" t="s">
        <v>463</v>
      </c>
      <c r="BQ94" s="34" t="s">
        <v>30</v>
      </c>
      <c r="BS94" s="34" t="s">
        <v>29</v>
      </c>
    </row>
    <row r="95" spans="1:83" s="34" customFormat="1" hidden="1">
      <c r="A95" s="34" t="s">
        <v>464</v>
      </c>
      <c r="AR95" s="34" t="s">
        <v>465</v>
      </c>
      <c r="BQ95" s="34" t="s">
        <v>657</v>
      </c>
      <c r="BS95" s="34" t="s">
        <v>664</v>
      </c>
    </row>
    <row r="96" spans="1:83" s="34" customFormat="1" hidden="1">
      <c r="A96" s="34" t="s">
        <v>460</v>
      </c>
      <c r="AR96" s="34" t="s">
        <v>461</v>
      </c>
      <c r="BQ96" s="34" t="s">
        <v>638</v>
      </c>
      <c r="BS96" s="34" t="s">
        <v>662</v>
      </c>
    </row>
    <row r="97" spans="1:71" s="34" customFormat="1" hidden="1">
      <c r="A97" s="34" t="s">
        <v>171</v>
      </c>
      <c r="AR97" s="34" t="s">
        <v>172</v>
      </c>
      <c r="BQ97" s="34" t="s">
        <v>658</v>
      </c>
      <c r="BS97" s="34" t="s">
        <v>661</v>
      </c>
    </row>
    <row r="98" spans="1:71" s="34" customFormat="1" hidden="1">
      <c r="A98" s="34" t="s">
        <v>198</v>
      </c>
      <c r="AR98" s="34" t="s">
        <v>199</v>
      </c>
      <c r="BQ98" s="34" t="s">
        <v>659</v>
      </c>
      <c r="BS98" s="34" t="s">
        <v>660</v>
      </c>
    </row>
    <row r="99" spans="1:71" s="34" customFormat="1" hidden="1">
      <c r="A99" s="34" t="s">
        <v>200</v>
      </c>
      <c r="AR99" s="34" t="s">
        <v>201</v>
      </c>
      <c r="BQ99" s="34" t="s">
        <v>639</v>
      </c>
      <c r="BS99" s="34" t="s">
        <v>663</v>
      </c>
    </row>
    <row r="100" spans="1:71" s="34" customFormat="1" hidden="1">
      <c r="A100" s="34" t="s">
        <v>173</v>
      </c>
      <c r="AR100" s="34" t="s">
        <v>174</v>
      </c>
      <c r="BQ100" s="34" t="s">
        <v>640</v>
      </c>
      <c r="BS100" s="34" t="s">
        <v>641</v>
      </c>
    </row>
    <row r="101" spans="1:71" s="34" customFormat="1" hidden="1">
      <c r="A101" s="34" t="s">
        <v>179</v>
      </c>
      <c r="AR101" s="34" t="s">
        <v>180</v>
      </c>
      <c r="BQ101" s="34" t="s">
        <v>672</v>
      </c>
      <c r="BS101" s="34" t="s">
        <v>673</v>
      </c>
    </row>
    <row r="102" spans="1:71" s="34" customFormat="1" hidden="1">
      <c r="A102" s="34" t="s">
        <v>189</v>
      </c>
      <c r="AR102" s="34" t="s">
        <v>190</v>
      </c>
    </row>
    <row r="103" spans="1:71" s="34" customFormat="1" hidden="1">
      <c r="A103" s="34" t="s">
        <v>193</v>
      </c>
      <c r="AR103" s="34" t="s">
        <v>194</v>
      </c>
      <c r="BS103" s="34" t="s">
        <v>579</v>
      </c>
    </row>
    <row r="104" spans="1:71" s="34" customFormat="1" hidden="1">
      <c r="A104" s="34" t="s">
        <v>195</v>
      </c>
      <c r="AR104" s="34" t="s">
        <v>196</v>
      </c>
      <c r="BS104" s="34" t="s">
        <v>665</v>
      </c>
    </row>
    <row r="105" spans="1:71" s="34" customFormat="1" hidden="1">
      <c r="A105" s="34" t="s">
        <v>594</v>
      </c>
      <c r="AR105" s="34" t="s">
        <v>197</v>
      </c>
      <c r="BS105" s="34" t="s">
        <v>666</v>
      </c>
    </row>
    <row r="106" spans="1:71" s="34" customFormat="1" hidden="1">
      <c r="A106" s="34" t="s">
        <v>595</v>
      </c>
      <c r="AR106" s="34" t="s">
        <v>619</v>
      </c>
      <c r="BS106" s="34" t="s">
        <v>667</v>
      </c>
    </row>
    <row r="107" spans="1:71" s="34" customFormat="1" hidden="1">
      <c r="A107" s="34" t="s">
        <v>177</v>
      </c>
      <c r="AR107" s="34" t="s">
        <v>178</v>
      </c>
      <c r="BS107" s="34" t="s">
        <v>668</v>
      </c>
    </row>
    <row r="108" spans="1:71" s="34" customFormat="1" hidden="1">
      <c r="A108" s="34" t="s">
        <v>181</v>
      </c>
      <c r="AR108" s="34" t="s">
        <v>182</v>
      </c>
      <c r="BS108" s="34" t="s">
        <v>669</v>
      </c>
    </row>
    <row r="109" spans="1:71" s="34" customFormat="1" hidden="1">
      <c r="A109" s="34" t="s">
        <v>203</v>
      </c>
      <c r="AR109" s="34" t="s">
        <v>204</v>
      </c>
      <c r="BS109" s="34" t="s">
        <v>670</v>
      </c>
    </row>
    <row r="110" spans="1:71" s="34" customFormat="1" hidden="1">
      <c r="A110" s="34" t="s">
        <v>205</v>
      </c>
      <c r="AR110" s="34" t="s">
        <v>206</v>
      </c>
      <c r="BS110" s="34" t="s">
        <v>671</v>
      </c>
    </row>
    <row r="111" spans="1:71" s="34" customFormat="1" hidden="1">
      <c r="A111" s="34" t="s">
        <v>187</v>
      </c>
      <c r="AR111" s="34" t="s">
        <v>188</v>
      </c>
      <c r="BS111" s="34" t="s">
        <v>478</v>
      </c>
    </row>
    <row r="112" spans="1:71" s="34" customFormat="1" hidden="1">
      <c r="A112" s="34" t="s">
        <v>185</v>
      </c>
      <c r="AR112" s="34" t="s">
        <v>186</v>
      </c>
    </row>
    <row r="113" spans="1:44" s="34" customFormat="1" hidden="1">
      <c r="A113" s="34" t="s">
        <v>183</v>
      </c>
      <c r="AR113" s="34" t="s">
        <v>184</v>
      </c>
    </row>
    <row r="114" spans="1:44" s="34" customFormat="1" hidden="1">
      <c r="A114" s="34" t="s">
        <v>175</v>
      </c>
      <c r="AR114" s="34" t="s">
        <v>176</v>
      </c>
    </row>
    <row r="115" spans="1:44" s="34" customFormat="1" hidden="1">
      <c r="A115" s="34" t="s">
        <v>191</v>
      </c>
      <c r="AR115" s="34" t="s">
        <v>192</v>
      </c>
    </row>
    <row r="116" spans="1:44" s="34" customFormat="1" hidden="1">
      <c r="A116" s="34" t="s">
        <v>135</v>
      </c>
      <c r="AR116" s="34" t="s">
        <v>136</v>
      </c>
    </row>
    <row r="117" spans="1:44" s="34" customFormat="1" hidden="1">
      <c r="A117" s="34" t="s">
        <v>120</v>
      </c>
      <c r="AR117" s="34" t="s">
        <v>119</v>
      </c>
    </row>
    <row r="118" spans="1:44" s="34" customFormat="1" hidden="1">
      <c r="A118" s="34" t="s">
        <v>596</v>
      </c>
      <c r="AR118" s="34" t="s">
        <v>620</v>
      </c>
    </row>
    <row r="119" spans="1:44" s="34" customFormat="1" hidden="1">
      <c r="A119" s="34" t="s">
        <v>137</v>
      </c>
      <c r="AR119" s="34" t="s">
        <v>138</v>
      </c>
    </row>
    <row r="120" spans="1:44" s="34" customFormat="1" hidden="1">
      <c r="A120" s="34" t="s">
        <v>139</v>
      </c>
      <c r="AR120" s="34" t="s">
        <v>140</v>
      </c>
    </row>
    <row r="121" spans="1:44" s="34" customFormat="1" hidden="1">
      <c r="A121" s="34" t="s">
        <v>141</v>
      </c>
      <c r="AR121" s="34" t="s">
        <v>142</v>
      </c>
    </row>
    <row r="122" spans="1:44" s="34" customFormat="1" hidden="1">
      <c r="A122" s="34" t="s">
        <v>145</v>
      </c>
      <c r="AR122" s="34" t="s">
        <v>146</v>
      </c>
    </row>
    <row r="123" spans="1:44" s="34" customFormat="1" hidden="1">
      <c r="A123" s="34" t="s">
        <v>471</v>
      </c>
      <c r="AR123" s="34" t="s">
        <v>472</v>
      </c>
    </row>
    <row r="124" spans="1:44" s="34" customFormat="1" hidden="1">
      <c r="A124" s="34" t="s">
        <v>467</v>
      </c>
      <c r="AR124" s="34" t="s">
        <v>468</v>
      </c>
    </row>
    <row r="125" spans="1:44" s="34" customFormat="1" hidden="1">
      <c r="A125" s="34" t="s">
        <v>473</v>
      </c>
      <c r="AR125" s="34" t="s">
        <v>474</v>
      </c>
    </row>
    <row r="126" spans="1:44" s="34" customFormat="1" hidden="1">
      <c r="A126" s="34" t="s">
        <v>469</v>
      </c>
      <c r="AR126" s="34" t="s">
        <v>470</v>
      </c>
    </row>
    <row r="127" spans="1:44" s="34" customFormat="1" hidden="1">
      <c r="A127" s="34" t="s">
        <v>221</v>
      </c>
      <c r="AR127" s="34" t="s">
        <v>222</v>
      </c>
    </row>
    <row r="128" spans="1:44" s="34" customFormat="1" hidden="1">
      <c r="A128" s="34" t="s">
        <v>211</v>
      </c>
      <c r="AR128" s="34" t="s">
        <v>212</v>
      </c>
    </row>
    <row r="129" spans="1:44" s="34" customFormat="1" hidden="1">
      <c r="A129" s="34" t="s">
        <v>213</v>
      </c>
      <c r="AR129" s="34" t="s">
        <v>214</v>
      </c>
    </row>
    <row r="130" spans="1:44" s="34" customFormat="1" hidden="1">
      <c r="A130" s="34" t="s">
        <v>229</v>
      </c>
      <c r="AR130" s="34" t="s">
        <v>230</v>
      </c>
    </row>
    <row r="131" spans="1:44" s="34" customFormat="1" hidden="1">
      <c r="A131" s="34" t="s">
        <v>217</v>
      </c>
      <c r="AR131" s="34" t="s">
        <v>218</v>
      </c>
    </row>
    <row r="132" spans="1:44" s="34" customFormat="1" hidden="1">
      <c r="A132" s="34" t="s">
        <v>215</v>
      </c>
      <c r="AR132" s="34" t="s">
        <v>216</v>
      </c>
    </row>
    <row r="133" spans="1:44" s="34" customFormat="1" hidden="1">
      <c r="A133" s="34" t="s">
        <v>219</v>
      </c>
      <c r="AR133" s="34" t="s">
        <v>220</v>
      </c>
    </row>
    <row r="134" spans="1:44" s="34" customFormat="1" hidden="1">
      <c r="A134" s="34" t="s">
        <v>209</v>
      </c>
      <c r="AR134" s="34" t="s">
        <v>210</v>
      </c>
    </row>
    <row r="135" spans="1:44" s="34" customFormat="1" hidden="1">
      <c r="A135" s="34" t="s">
        <v>400</v>
      </c>
      <c r="AR135" s="34" t="s">
        <v>401</v>
      </c>
    </row>
    <row r="136" spans="1:44" s="34" customFormat="1" hidden="1">
      <c r="A136" s="34" t="s">
        <v>223</v>
      </c>
      <c r="AR136" s="34" t="s">
        <v>224</v>
      </c>
    </row>
    <row r="137" spans="1:44" s="34" customFormat="1" hidden="1">
      <c r="A137" s="34" t="s">
        <v>597</v>
      </c>
      <c r="AR137" s="34" t="s">
        <v>99</v>
      </c>
    </row>
    <row r="138" spans="1:44" s="34" customFormat="1" hidden="1">
      <c r="A138" s="34" t="s">
        <v>231</v>
      </c>
      <c r="AR138" s="34" t="s">
        <v>232</v>
      </c>
    </row>
    <row r="139" spans="1:44" s="34" customFormat="1" hidden="1">
      <c r="A139" s="34" t="s">
        <v>100</v>
      </c>
      <c r="AR139" s="34" t="s">
        <v>101</v>
      </c>
    </row>
    <row r="140" spans="1:44" s="34" customFormat="1" hidden="1">
      <c r="A140" s="34" t="s">
        <v>93</v>
      </c>
      <c r="AR140" s="34" t="s">
        <v>94</v>
      </c>
    </row>
    <row r="141" spans="1:44" s="34" customFormat="1" hidden="1">
      <c r="A141" s="34" t="s">
        <v>95</v>
      </c>
      <c r="AR141" s="34" t="s">
        <v>96</v>
      </c>
    </row>
    <row r="142" spans="1:44" s="34" customFormat="1" hidden="1">
      <c r="A142" s="34" t="s">
        <v>97</v>
      </c>
      <c r="AR142" s="34" t="s">
        <v>98</v>
      </c>
    </row>
    <row r="143" spans="1:44" s="34" customFormat="1" hidden="1">
      <c r="A143" s="34" t="s">
        <v>356</v>
      </c>
      <c r="AR143" s="34" t="s">
        <v>357</v>
      </c>
    </row>
    <row r="144" spans="1:44" s="34" customFormat="1" hidden="1">
      <c r="A144" s="34" t="s">
        <v>233</v>
      </c>
      <c r="AR144" s="34" t="s">
        <v>234</v>
      </c>
    </row>
    <row r="145" spans="1:44" s="34" customFormat="1" hidden="1">
      <c r="A145" s="34" t="s">
        <v>131</v>
      </c>
      <c r="AR145" s="34" t="s">
        <v>132</v>
      </c>
    </row>
    <row r="146" spans="1:44" s="34" customFormat="1" hidden="1">
      <c r="A146" s="34" t="s">
        <v>235</v>
      </c>
      <c r="AR146" s="34" t="s">
        <v>236</v>
      </c>
    </row>
    <row r="147" spans="1:44" s="34" customFormat="1" hidden="1">
      <c r="A147" s="34" t="s">
        <v>108</v>
      </c>
      <c r="AR147" s="34" t="s">
        <v>109</v>
      </c>
    </row>
    <row r="148" spans="1:44" s="34" customFormat="1" hidden="1">
      <c r="A148" s="34" t="s">
        <v>112</v>
      </c>
      <c r="AR148" s="34" t="s">
        <v>113</v>
      </c>
    </row>
    <row r="149" spans="1:44" s="34" customFormat="1" hidden="1">
      <c r="A149" s="34" t="s">
        <v>114</v>
      </c>
      <c r="AR149" s="34" t="s">
        <v>115</v>
      </c>
    </row>
    <row r="150" spans="1:44" s="34" customFormat="1" hidden="1">
      <c r="A150" s="34" t="s">
        <v>116</v>
      </c>
      <c r="AR150" s="34" t="s">
        <v>117</v>
      </c>
    </row>
    <row r="151" spans="1:44" s="34" customFormat="1" hidden="1">
      <c r="A151" s="34" t="s">
        <v>118</v>
      </c>
      <c r="AR151" s="34" t="s">
        <v>119</v>
      </c>
    </row>
    <row r="152" spans="1:44" s="34" customFormat="1" hidden="1">
      <c r="A152" s="34" t="s">
        <v>238</v>
      </c>
      <c r="AR152" s="34" t="s">
        <v>239</v>
      </c>
    </row>
    <row r="153" spans="1:44" s="34" customFormat="1" hidden="1">
      <c r="A153" s="34" t="s">
        <v>123</v>
      </c>
      <c r="AR153" s="34" t="s">
        <v>124</v>
      </c>
    </row>
    <row r="154" spans="1:44" s="34" customFormat="1" hidden="1">
      <c r="A154" s="34" t="s">
        <v>125</v>
      </c>
      <c r="AR154" s="34" t="s">
        <v>126</v>
      </c>
    </row>
    <row r="155" spans="1:44" s="34" customFormat="1" hidden="1">
      <c r="A155" s="34" t="s">
        <v>129</v>
      </c>
      <c r="AR155" s="34" t="s">
        <v>130</v>
      </c>
    </row>
    <row r="156" spans="1:44" s="34" customFormat="1" hidden="1">
      <c r="A156" s="34" t="s">
        <v>240</v>
      </c>
      <c r="AR156" s="34" t="s">
        <v>241</v>
      </c>
    </row>
    <row r="157" spans="1:44" s="34" customFormat="1" hidden="1">
      <c r="A157" s="34" t="s">
        <v>242</v>
      </c>
      <c r="AR157" s="34" t="s">
        <v>243</v>
      </c>
    </row>
    <row r="158" spans="1:44" s="34" customFormat="1" hidden="1">
      <c r="A158" s="34" t="s">
        <v>598</v>
      </c>
      <c r="AR158" s="34" t="s">
        <v>621</v>
      </c>
    </row>
    <row r="159" spans="1:44" s="34" customFormat="1" hidden="1">
      <c r="A159" s="34" t="s">
        <v>244</v>
      </c>
      <c r="AR159" s="34" t="s">
        <v>245</v>
      </c>
    </row>
    <row r="160" spans="1:44" s="34" customFormat="1" hidden="1">
      <c r="A160" s="34" t="s">
        <v>246</v>
      </c>
      <c r="AR160" s="34" t="s">
        <v>247</v>
      </c>
    </row>
    <row r="161" spans="1:44" s="34" customFormat="1" hidden="1">
      <c r="A161" s="34" t="s">
        <v>250</v>
      </c>
      <c r="AR161" s="34" t="s">
        <v>251</v>
      </c>
    </row>
    <row r="162" spans="1:44" s="34" customFormat="1" hidden="1">
      <c r="A162" s="34" t="s">
        <v>252</v>
      </c>
      <c r="AR162" s="34" t="s">
        <v>253</v>
      </c>
    </row>
    <row r="163" spans="1:44" s="34" customFormat="1" hidden="1">
      <c r="A163" s="34" t="s">
        <v>248</v>
      </c>
      <c r="AR163" s="34" t="s">
        <v>249</v>
      </c>
    </row>
    <row r="164" spans="1:44" s="34" customFormat="1" hidden="1">
      <c r="A164" s="34" t="s">
        <v>254</v>
      </c>
      <c r="AR164" s="34" t="s">
        <v>255</v>
      </c>
    </row>
    <row r="165" spans="1:44" s="34" customFormat="1" hidden="1">
      <c r="A165" s="34" t="s">
        <v>258</v>
      </c>
      <c r="AR165" s="34" t="s">
        <v>259</v>
      </c>
    </row>
    <row r="166" spans="1:44" s="34" customFormat="1" hidden="1">
      <c r="A166" s="34" t="s">
        <v>256</v>
      </c>
      <c r="AR166" s="34" t="s">
        <v>257</v>
      </c>
    </row>
    <row r="167" spans="1:44" s="34" customFormat="1" hidden="1">
      <c r="A167" s="34" t="s">
        <v>260</v>
      </c>
      <c r="AR167" s="34" t="s">
        <v>261</v>
      </c>
    </row>
    <row r="168" spans="1:44" s="34" customFormat="1" hidden="1">
      <c r="A168" s="34" t="s">
        <v>284</v>
      </c>
      <c r="AR168" s="34" t="s">
        <v>285</v>
      </c>
    </row>
    <row r="169" spans="1:44" s="34" customFormat="1" hidden="1">
      <c r="A169" s="34" t="s">
        <v>282</v>
      </c>
      <c r="AR169" s="34" t="s">
        <v>283</v>
      </c>
    </row>
    <row r="170" spans="1:44" s="34" customFormat="1" hidden="1">
      <c r="A170" s="34" t="s">
        <v>266</v>
      </c>
      <c r="AR170" s="34" t="s">
        <v>267</v>
      </c>
    </row>
    <row r="171" spans="1:44" s="34" customFormat="1" hidden="1">
      <c r="A171" s="34" t="s">
        <v>286</v>
      </c>
      <c r="AR171" s="34" t="s">
        <v>287</v>
      </c>
    </row>
    <row r="172" spans="1:44" s="34" customFormat="1" hidden="1">
      <c r="A172" s="34" t="s">
        <v>262</v>
      </c>
      <c r="AR172" s="34" t="s">
        <v>263</v>
      </c>
    </row>
    <row r="173" spans="1:44" s="34" customFormat="1" hidden="1">
      <c r="A173" s="34" t="s">
        <v>264</v>
      </c>
      <c r="AR173" s="34" t="s">
        <v>265</v>
      </c>
    </row>
    <row r="174" spans="1:44" s="34" customFormat="1" hidden="1">
      <c r="A174" s="34" t="s">
        <v>268</v>
      </c>
      <c r="AR174" s="34" t="s">
        <v>269</v>
      </c>
    </row>
    <row r="175" spans="1:44" s="34" customFormat="1" hidden="1">
      <c r="A175" s="34" t="s">
        <v>270</v>
      </c>
      <c r="AR175" s="34" t="s">
        <v>271</v>
      </c>
    </row>
    <row r="176" spans="1:44" s="34" customFormat="1" hidden="1">
      <c r="A176" s="34" t="s">
        <v>274</v>
      </c>
      <c r="AR176" s="34" t="s">
        <v>275</v>
      </c>
    </row>
    <row r="177" spans="1:44" s="34" customFormat="1" hidden="1">
      <c r="A177" s="34" t="s">
        <v>272</v>
      </c>
      <c r="AR177" s="34" t="s">
        <v>622</v>
      </c>
    </row>
    <row r="178" spans="1:44" s="34" customFormat="1" hidden="1">
      <c r="A178" s="34" t="s">
        <v>599</v>
      </c>
      <c r="AR178" s="34" t="s">
        <v>273</v>
      </c>
    </row>
    <row r="179" spans="1:44" s="34" customFormat="1" hidden="1">
      <c r="A179" s="34" t="s">
        <v>276</v>
      </c>
      <c r="AR179" s="34" t="s">
        <v>277</v>
      </c>
    </row>
    <row r="180" spans="1:44" s="34" customFormat="1" hidden="1">
      <c r="A180" s="34" t="s">
        <v>300</v>
      </c>
      <c r="AR180" s="34" t="s">
        <v>301</v>
      </c>
    </row>
    <row r="181" spans="1:44" s="34" customFormat="1" hidden="1">
      <c r="A181" s="34" t="s">
        <v>280</v>
      </c>
      <c r="AR181" s="34" t="s">
        <v>281</v>
      </c>
    </row>
    <row r="182" spans="1:44" s="34" customFormat="1" hidden="1">
      <c r="A182" s="34" t="s">
        <v>278</v>
      </c>
      <c r="AR182" s="34" t="s">
        <v>279</v>
      </c>
    </row>
    <row r="183" spans="1:44" s="34" customFormat="1" hidden="1">
      <c r="A183" s="34" t="s">
        <v>288</v>
      </c>
      <c r="AR183" s="34" t="s">
        <v>289</v>
      </c>
    </row>
    <row r="184" spans="1:44" s="34" customFormat="1" hidden="1">
      <c r="A184" s="34" t="s">
        <v>290</v>
      </c>
      <c r="AR184" s="34" t="s">
        <v>291</v>
      </c>
    </row>
    <row r="185" spans="1:44" s="34" customFormat="1" hidden="1">
      <c r="A185" s="34" t="s">
        <v>302</v>
      </c>
      <c r="AR185" s="34" t="s">
        <v>303</v>
      </c>
    </row>
    <row r="186" spans="1:44" s="34" customFormat="1" hidden="1">
      <c r="A186" s="34" t="s">
        <v>292</v>
      </c>
      <c r="AR186" s="34" t="s">
        <v>293</v>
      </c>
    </row>
    <row r="187" spans="1:44" s="34" customFormat="1" hidden="1">
      <c r="A187" s="34" t="s">
        <v>294</v>
      </c>
      <c r="AR187" s="34" t="s">
        <v>295</v>
      </c>
    </row>
    <row r="188" spans="1:44" s="34" customFormat="1" hidden="1">
      <c r="A188" s="34" t="s">
        <v>296</v>
      </c>
      <c r="AR188" s="34" t="s">
        <v>297</v>
      </c>
    </row>
    <row r="189" spans="1:44" s="34" customFormat="1" hidden="1">
      <c r="A189" s="34" t="s">
        <v>298</v>
      </c>
      <c r="AR189" s="34" t="s">
        <v>299</v>
      </c>
    </row>
    <row r="190" spans="1:44" s="34" customFormat="1" hidden="1">
      <c r="A190" s="34" t="s">
        <v>304</v>
      </c>
      <c r="AR190" s="34" t="s">
        <v>305</v>
      </c>
    </row>
    <row r="191" spans="1:44" s="34" customFormat="1" hidden="1">
      <c r="A191" s="34" t="s">
        <v>306</v>
      </c>
      <c r="AR191" s="34" t="s">
        <v>307</v>
      </c>
    </row>
    <row r="192" spans="1:44" s="34" customFormat="1" hidden="1">
      <c r="A192" s="34" t="s">
        <v>308</v>
      </c>
      <c r="AR192" s="34" t="s">
        <v>309</v>
      </c>
    </row>
    <row r="193" spans="1:44" s="34" customFormat="1" hidden="1">
      <c r="A193" s="34" t="s">
        <v>310</v>
      </c>
      <c r="AR193" s="34" t="s">
        <v>311</v>
      </c>
    </row>
    <row r="194" spans="1:44" s="34" customFormat="1" hidden="1">
      <c r="A194" s="34" t="s">
        <v>320</v>
      </c>
      <c r="AR194" s="34" t="s">
        <v>321</v>
      </c>
    </row>
    <row r="195" spans="1:44" s="34" customFormat="1" hidden="1">
      <c r="A195" s="34" t="s">
        <v>322</v>
      </c>
      <c r="AR195" s="34" t="s">
        <v>323</v>
      </c>
    </row>
    <row r="196" spans="1:44" s="34" customFormat="1" hidden="1">
      <c r="A196" s="34" t="s">
        <v>312</v>
      </c>
      <c r="AR196" s="34" t="s">
        <v>313</v>
      </c>
    </row>
    <row r="197" spans="1:44" s="34" customFormat="1" hidden="1">
      <c r="A197" s="34" t="s">
        <v>318</v>
      </c>
      <c r="AR197" s="34" t="s">
        <v>319</v>
      </c>
    </row>
    <row r="198" spans="1:44" s="34" customFormat="1" hidden="1">
      <c r="A198" s="34" t="s">
        <v>324</v>
      </c>
      <c r="AR198" s="34" t="s">
        <v>325</v>
      </c>
    </row>
    <row r="199" spans="1:44" s="34" customFormat="1" hidden="1">
      <c r="A199" s="34" t="s">
        <v>316</v>
      </c>
      <c r="AR199" s="34" t="s">
        <v>317</v>
      </c>
    </row>
    <row r="200" spans="1:44" s="34" customFormat="1" hidden="1">
      <c r="A200" s="34" t="s">
        <v>314</v>
      </c>
      <c r="AR200" s="34" t="s">
        <v>315</v>
      </c>
    </row>
    <row r="201" spans="1:44" s="34" customFormat="1" hidden="1">
      <c r="A201" s="34" t="s">
        <v>329</v>
      </c>
      <c r="AR201" s="34" t="s">
        <v>330</v>
      </c>
    </row>
    <row r="202" spans="1:44" s="34" customFormat="1" hidden="1">
      <c r="A202" s="34" t="s">
        <v>648</v>
      </c>
      <c r="AR202" s="34" t="s">
        <v>649</v>
      </c>
    </row>
    <row r="203" spans="1:44" s="34" customFormat="1" hidden="1">
      <c r="A203" s="34" t="s">
        <v>331</v>
      </c>
      <c r="AR203" s="34" t="s">
        <v>332</v>
      </c>
    </row>
    <row r="204" spans="1:44" s="34" customFormat="1" hidden="1">
      <c r="A204" s="34" t="s">
        <v>79</v>
      </c>
      <c r="AR204" s="34" t="s">
        <v>80</v>
      </c>
    </row>
    <row r="205" spans="1:44" s="34" customFormat="1" hidden="1">
      <c r="A205" s="34" t="s">
        <v>600</v>
      </c>
      <c r="AR205" s="34" t="s">
        <v>623</v>
      </c>
    </row>
    <row r="206" spans="1:44" s="34" customFormat="1" hidden="1">
      <c r="A206" s="34" t="s">
        <v>326</v>
      </c>
      <c r="AR206" s="34" t="s">
        <v>327</v>
      </c>
    </row>
    <row r="207" spans="1:44" s="34" customFormat="1" hidden="1">
      <c r="A207" s="34" t="s">
        <v>601</v>
      </c>
      <c r="AR207" s="34" t="s">
        <v>349</v>
      </c>
    </row>
    <row r="208" spans="1:44" s="34" customFormat="1" hidden="1">
      <c r="A208" s="34" t="s">
        <v>110</v>
      </c>
      <c r="AR208" s="34" t="s">
        <v>111</v>
      </c>
    </row>
    <row r="209" spans="1:44" s="34" customFormat="1" hidden="1">
      <c r="A209" s="34" t="s">
        <v>602</v>
      </c>
      <c r="AR209" s="34" t="s">
        <v>624</v>
      </c>
    </row>
    <row r="210" spans="1:44" s="34" customFormat="1" hidden="1">
      <c r="A210" s="34" t="s">
        <v>603</v>
      </c>
      <c r="AR210" s="34" t="s">
        <v>202</v>
      </c>
    </row>
    <row r="211" spans="1:44" s="34" customFormat="1" hidden="1">
      <c r="A211" s="34" t="s">
        <v>121</v>
      </c>
      <c r="AR211" s="34" t="s">
        <v>122</v>
      </c>
    </row>
    <row r="212" spans="1:44" s="34" customFormat="1" hidden="1">
      <c r="A212" s="34" t="s">
        <v>373</v>
      </c>
      <c r="AR212" s="34" t="s">
        <v>374</v>
      </c>
    </row>
    <row r="213" spans="1:44" s="34" customFormat="1" hidden="1">
      <c r="A213" s="34" t="s">
        <v>604</v>
      </c>
      <c r="AR213" s="34" t="s">
        <v>439</v>
      </c>
    </row>
    <row r="214" spans="1:44" s="34" customFormat="1" hidden="1">
      <c r="A214" s="34" t="s">
        <v>333</v>
      </c>
      <c r="AR214" s="34" t="s">
        <v>334</v>
      </c>
    </row>
    <row r="215" spans="1:44" s="34" customFormat="1" hidden="1">
      <c r="A215" s="34" t="s">
        <v>335</v>
      </c>
      <c r="AR215" s="34" t="s">
        <v>336</v>
      </c>
    </row>
    <row r="216" spans="1:44" s="34" customFormat="1" hidden="1">
      <c r="A216" s="34" t="s">
        <v>337</v>
      </c>
      <c r="AR216" s="34" t="s">
        <v>338</v>
      </c>
    </row>
    <row r="217" spans="1:44" s="34" customFormat="1" hidden="1">
      <c r="A217" s="34" t="s">
        <v>339</v>
      </c>
      <c r="AR217" s="34" t="s">
        <v>340</v>
      </c>
    </row>
    <row r="218" spans="1:44" s="34" customFormat="1" hidden="1">
      <c r="A218" s="34" t="s">
        <v>341</v>
      </c>
      <c r="AR218" s="34" t="s">
        <v>342</v>
      </c>
    </row>
    <row r="219" spans="1:44" s="34" customFormat="1" hidden="1">
      <c r="A219" s="34" t="s">
        <v>343</v>
      </c>
      <c r="AR219" s="34" t="s">
        <v>344</v>
      </c>
    </row>
    <row r="220" spans="1:44" s="34" customFormat="1" hidden="1">
      <c r="A220" s="34" t="s">
        <v>345</v>
      </c>
      <c r="AR220" s="34" t="s">
        <v>346</v>
      </c>
    </row>
    <row r="221" spans="1:44" s="34" customFormat="1" hidden="1">
      <c r="A221" s="34" t="s">
        <v>350</v>
      </c>
      <c r="AR221" s="34" t="s">
        <v>351</v>
      </c>
    </row>
    <row r="222" spans="1:44" s="34" customFormat="1" hidden="1">
      <c r="A222" s="34" t="s">
        <v>352</v>
      </c>
      <c r="AR222" s="34" t="s">
        <v>353</v>
      </c>
    </row>
    <row r="223" spans="1:44" s="34" customFormat="1" hidden="1">
      <c r="A223" s="34" t="s">
        <v>354</v>
      </c>
      <c r="AR223" s="34" t="s">
        <v>355</v>
      </c>
    </row>
    <row r="224" spans="1:44" s="34" customFormat="1" hidden="1">
      <c r="A224" s="34" t="s">
        <v>358</v>
      </c>
      <c r="AR224" s="34" t="s">
        <v>359</v>
      </c>
    </row>
    <row r="225" spans="1:44" s="34" customFormat="1" hidden="1">
      <c r="A225" s="34" t="s">
        <v>362</v>
      </c>
      <c r="AR225" s="34" t="s">
        <v>363</v>
      </c>
    </row>
    <row r="226" spans="1:44" s="34" customFormat="1" hidden="1">
      <c r="A226" s="34" t="s">
        <v>360</v>
      </c>
      <c r="AR226" s="34" t="s">
        <v>361</v>
      </c>
    </row>
    <row r="227" spans="1:44" s="34" customFormat="1" hidden="1">
      <c r="A227" s="34" t="s">
        <v>605</v>
      </c>
      <c r="AR227" s="34" t="s">
        <v>374</v>
      </c>
    </row>
    <row r="228" spans="1:44" s="34" customFormat="1" hidden="1">
      <c r="A228" s="34" t="s">
        <v>375</v>
      </c>
      <c r="AR228" s="34" t="s">
        <v>376</v>
      </c>
    </row>
    <row r="229" spans="1:44" s="34" customFormat="1" hidden="1">
      <c r="A229" s="34" t="s">
        <v>377</v>
      </c>
      <c r="AR229" s="34" t="s">
        <v>378</v>
      </c>
    </row>
    <row r="230" spans="1:44" s="34" customFormat="1" hidden="1">
      <c r="A230" s="34" t="s">
        <v>379</v>
      </c>
      <c r="AR230" s="34" t="s">
        <v>380</v>
      </c>
    </row>
    <row r="231" spans="1:44" s="34" customFormat="1" hidden="1">
      <c r="A231" s="34" t="s">
        <v>409</v>
      </c>
      <c r="AR231" s="34" t="s">
        <v>410</v>
      </c>
    </row>
    <row r="232" spans="1:44" s="34" customFormat="1" hidden="1">
      <c r="A232" s="34" t="s">
        <v>606</v>
      </c>
      <c r="AR232" s="34" t="s">
        <v>364</v>
      </c>
    </row>
    <row r="233" spans="1:44" s="34" customFormat="1" hidden="1">
      <c r="A233" s="34" t="s">
        <v>607</v>
      </c>
      <c r="AR233" s="34" t="s">
        <v>328</v>
      </c>
    </row>
    <row r="234" spans="1:44" s="34" customFormat="1" hidden="1">
      <c r="A234" s="34" t="s">
        <v>608</v>
      </c>
      <c r="AR234" s="34" t="s">
        <v>625</v>
      </c>
    </row>
    <row r="235" spans="1:44" s="34" customFormat="1" hidden="1">
      <c r="A235" s="34" t="s">
        <v>609</v>
      </c>
      <c r="AR235" s="34" t="s">
        <v>626</v>
      </c>
    </row>
    <row r="236" spans="1:44" s="34" customFormat="1" hidden="1">
      <c r="A236" s="34" t="s">
        <v>383</v>
      </c>
      <c r="AR236" s="34" t="s">
        <v>384</v>
      </c>
    </row>
    <row r="237" spans="1:44" s="34" customFormat="1" hidden="1">
      <c r="A237" s="34" t="s">
        <v>381</v>
      </c>
      <c r="AR237" s="34" t="s">
        <v>382</v>
      </c>
    </row>
    <row r="238" spans="1:44" s="34" customFormat="1" hidden="1">
      <c r="A238" s="34" t="s">
        <v>369</v>
      </c>
      <c r="AR238" s="34" t="s">
        <v>370</v>
      </c>
    </row>
    <row r="239" spans="1:44" s="34" customFormat="1" hidden="1">
      <c r="A239" s="34" t="s">
        <v>371</v>
      </c>
      <c r="AR239" s="34" t="s">
        <v>372</v>
      </c>
    </row>
    <row r="240" spans="1:44" s="34" customFormat="1" hidden="1">
      <c r="A240" s="34" t="s">
        <v>365</v>
      </c>
      <c r="AR240" s="34" t="s">
        <v>366</v>
      </c>
    </row>
    <row r="241" spans="1:44" s="34" customFormat="1" hidden="1">
      <c r="A241" s="34" t="s">
        <v>367</v>
      </c>
      <c r="AR241" s="34" t="s">
        <v>368</v>
      </c>
    </row>
    <row r="242" spans="1:44" s="34" customFormat="1" hidden="1">
      <c r="A242" s="34" t="s">
        <v>587</v>
      </c>
      <c r="AR242" s="34" t="s">
        <v>588</v>
      </c>
    </row>
    <row r="243" spans="1:44" s="34" customFormat="1" hidden="1">
      <c r="A243" s="34" t="s">
        <v>387</v>
      </c>
      <c r="AR243" s="34" t="s">
        <v>388</v>
      </c>
    </row>
    <row r="244" spans="1:44" s="34" customFormat="1" hidden="1">
      <c r="A244" s="34" t="s">
        <v>415</v>
      </c>
      <c r="AR244" s="34" t="s">
        <v>416</v>
      </c>
    </row>
    <row r="245" spans="1:44" s="34" customFormat="1" hidden="1">
      <c r="A245" s="34" t="s">
        <v>389</v>
      </c>
      <c r="AR245" s="34" t="s">
        <v>390</v>
      </c>
    </row>
    <row r="246" spans="1:44" s="34" customFormat="1" hidden="1">
      <c r="A246" s="34" t="s">
        <v>391</v>
      </c>
      <c r="AR246" s="34" t="s">
        <v>392</v>
      </c>
    </row>
    <row r="247" spans="1:44" s="34" customFormat="1" hidden="1">
      <c r="A247" s="34" t="s">
        <v>448</v>
      </c>
      <c r="AR247" s="34" t="s">
        <v>449</v>
      </c>
    </row>
    <row r="248" spans="1:44" s="34" customFormat="1" hidden="1">
      <c r="A248" s="34" t="s">
        <v>393</v>
      </c>
      <c r="AR248" s="34" t="s">
        <v>394</v>
      </c>
    </row>
    <row r="249" spans="1:44" s="34" customFormat="1" hidden="1">
      <c r="A249" s="34" t="s">
        <v>395</v>
      </c>
      <c r="AR249" s="34" t="s">
        <v>396</v>
      </c>
    </row>
    <row r="250" spans="1:44" s="34" customFormat="1" hidden="1">
      <c r="A250" s="34" t="s">
        <v>404</v>
      </c>
      <c r="AR250" s="34" t="s">
        <v>405</v>
      </c>
    </row>
    <row r="251" spans="1:44" s="34" customFormat="1" hidden="1">
      <c r="A251" s="34" t="s">
        <v>406</v>
      </c>
      <c r="AR251" s="34" t="s">
        <v>407</v>
      </c>
    </row>
    <row r="252" spans="1:44" s="34" customFormat="1" hidden="1">
      <c r="A252" s="34" t="s">
        <v>385</v>
      </c>
      <c r="AR252" s="34" t="s">
        <v>386</v>
      </c>
    </row>
    <row r="253" spans="1:44" s="34" customFormat="1" hidden="1">
      <c r="A253" s="34" t="s">
        <v>419</v>
      </c>
      <c r="AR253" s="34" t="s">
        <v>420</v>
      </c>
    </row>
    <row r="254" spans="1:44" s="34" customFormat="1" hidden="1">
      <c r="A254" s="34" t="s">
        <v>417</v>
      </c>
      <c r="AR254" s="34" t="s">
        <v>418</v>
      </c>
    </row>
    <row r="255" spans="1:44" s="34" customFormat="1" hidden="1">
      <c r="A255" s="34" t="s">
        <v>423</v>
      </c>
      <c r="AR255" s="34" t="s">
        <v>424</v>
      </c>
    </row>
    <row r="256" spans="1:44" s="34" customFormat="1" hidden="1">
      <c r="A256" s="34" t="s">
        <v>421</v>
      </c>
      <c r="AR256" s="34" t="s">
        <v>422</v>
      </c>
    </row>
    <row r="257" spans="1:44" s="34" customFormat="1" hidden="1">
      <c r="A257" s="34" t="s">
        <v>425</v>
      </c>
      <c r="AR257" s="34" t="s">
        <v>426</v>
      </c>
    </row>
    <row r="258" spans="1:44" s="34" customFormat="1" hidden="1">
      <c r="A258" s="34" t="s">
        <v>427</v>
      </c>
      <c r="AR258" s="34" t="s">
        <v>428</v>
      </c>
    </row>
    <row r="259" spans="1:44" s="34" customFormat="1" hidden="1">
      <c r="A259" s="34" t="s">
        <v>429</v>
      </c>
      <c r="AR259" s="34" t="s">
        <v>430</v>
      </c>
    </row>
    <row r="260" spans="1:44" s="34" customFormat="1" hidden="1">
      <c r="A260" s="34" t="s">
        <v>431</v>
      </c>
      <c r="AR260" s="34" t="s">
        <v>432</v>
      </c>
    </row>
    <row r="261" spans="1:44" s="34" customFormat="1" hidden="1">
      <c r="A261" s="34" t="s">
        <v>440</v>
      </c>
      <c r="AR261" s="34" t="s">
        <v>441</v>
      </c>
    </row>
    <row r="262" spans="1:44" s="34" customFormat="1" hidden="1">
      <c r="A262" s="34" t="s">
        <v>433</v>
      </c>
      <c r="AR262" s="34" t="s">
        <v>434</v>
      </c>
    </row>
    <row r="263" spans="1:44" s="34" customFormat="1" hidden="1">
      <c r="A263" s="34" t="s">
        <v>437</v>
      </c>
      <c r="AR263" s="34" t="s">
        <v>438</v>
      </c>
    </row>
    <row r="264" spans="1:44" s="34" customFormat="1" hidden="1">
      <c r="A264" s="34" t="s">
        <v>435</v>
      </c>
      <c r="AR264" s="34" t="s">
        <v>436</v>
      </c>
    </row>
    <row r="265" spans="1:44" s="34" customFormat="1" hidden="1">
      <c r="A265" s="34" t="s">
        <v>442</v>
      </c>
      <c r="AR265" s="34" t="s">
        <v>443</v>
      </c>
    </row>
    <row r="266" spans="1:44" s="34" customFormat="1" hidden="1">
      <c r="A266" s="34" t="s">
        <v>452</v>
      </c>
      <c r="AR266" s="34" t="s">
        <v>453</v>
      </c>
    </row>
    <row r="267" spans="1:44" s="34" customFormat="1" hidden="1">
      <c r="A267" s="34" t="s">
        <v>610</v>
      </c>
      <c r="AR267" s="34" t="s">
        <v>466</v>
      </c>
    </row>
    <row r="268" spans="1:44" s="34" customFormat="1" hidden="1">
      <c r="A268" s="34" t="s">
        <v>444</v>
      </c>
      <c r="AR268" s="34" t="s">
        <v>445</v>
      </c>
    </row>
    <row r="269" spans="1:44" s="34" customFormat="1" hidden="1">
      <c r="A269" s="34" t="s">
        <v>450</v>
      </c>
      <c r="AR269" s="34" t="s">
        <v>451</v>
      </c>
    </row>
    <row r="270" spans="1:44" s="34" customFormat="1" hidden="1">
      <c r="A270" s="34" t="s">
        <v>10</v>
      </c>
      <c r="AR270" s="34" t="s">
        <v>156</v>
      </c>
    </row>
    <row r="271" spans="1:44" s="34" customFormat="1" hidden="1">
      <c r="A271" s="34" t="s">
        <v>159</v>
      </c>
      <c r="AR271" s="34" t="s">
        <v>160</v>
      </c>
    </row>
    <row r="272" spans="1:44" s="34" customFormat="1" hidden="1">
      <c r="A272" s="34" t="s">
        <v>347</v>
      </c>
      <c r="AR272" s="34" t="s">
        <v>348</v>
      </c>
    </row>
    <row r="273" spans="1:73" s="34" customFormat="1" hidden="1">
      <c r="A273" s="34" t="s">
        <v>161</v>
      </c>
      <c r="AR273" s="34" t="s">
        <v>162</v>
      </c>
    </row>
    <row r="274" spans="1:73" s="34" customFormat="1" hidden="1">
      <c r="A274" s="34" t="s">
        <v>157</v>
      </c>
      <c r="AR274" s="34" t="s">
        <v>158</v>
      </c>
    </row>
    <row r="275" spans="1:73" s="34" customFormat="1" hidden="1">
      <c r="A275" s="34" t="s">
        <v>163</v>
      </c>
      <c r="AR275" s="34" t="s">
        <v>164</v>
      </c>
    </row>
    <row r="276" spans="1:73" s="34" customFormat="1" hidden="1">
      <c r="A276" s="34" t="s">
        <v>165</v>
      </c>
      <c r="AR276" s="34" t="s">
        <v>166</v>
      </c>
    </row>
    <row r="277" spans="1:73" s="34" customFormat="1" hidden="1">
      <c r="A277" s="34" t="s">
        <v>167</v>
      </c>
      <c r="AR277" s="34" t="s">
        <v>168</v>
      </c>
    </row>
    <row r="278" spans="1:73" s="34" customFormat="1" hidden="1">
      <c r="A278" s="34" t="s">
        <v>169</v>
      </c>
      <c r="AR278" s="34" t="s">
        <v>170</v>
      </c>
    </row>
    <row r="279" spans="1:73" s="34" customFormat="1" hidden="1">
      <c r="A279" s="34" t="s">
        <v>127</v>
      </c>
      <c r="AR279" s="34" t="s">
        <v>128</v>
      </c>
    </row>
    <row r="280" spans="1:73" s="34" customFormat="1" hidden="1">
      <c r="A280" s="34" t="s">
        <v>102</v>
      </c>
      <c r="AR280" s="34" t="s">
        <v>103</v>
      </c>
    </row>
    <row r="281" spans="1:73" s="34" customFormat="1" hidden="1">
      <c r="A281" s="34" t="s">
        <v>104</v>
      </c>
      <c r="AR281" s="34" t="s">
        <v>105</v>
      </c>
    </row>
    <row r="282" spans="1:73" s="34" customFormat="1" hidden="1">
      <c r="A282" s="34" t="s">
        <v>133</v>
      </c>
      <c r="AR282" s="34" t="s">
        <v>134</v>
      </c>
    </row>
    <row r="283" spans="1:73" s="34" customFormat="1" hidden="1">
      <c r="A283" s="34" t="s">
        <v>611</v>
      </c>
      <c r="AR283" s="34" t="s">
        <v>627</v>
      </c>
    </row>
    <row r="284" spans="1:73" s="34" customFormat="1" hidden="1">
      <c r="A284" s="34" t="s">
        <v>106</v>
      </c>
      <c r="AR284" s="34" t="s">
        <v>107</v>
      </c>
    </row>
    <row r="285" spans="1:73" s="34" customFormat="1" hidden="1">
      <c r="A285" s="34" t="s">
        <v>413</v>
      </c>
      <c r="AR285" s="34" t="s">
        <v>414</v>
      </c>
    </row>
    <row r="286" spans="1:73" s="34" customFormat="1" hidden="1">
      <c r="A286" s="34" t="s">
        <v>411</v>
      </c>
      <c r="AR286" s="34" t="s">
        <v>412</v>
      </c>
    </row>
    <row r="287" spans="1:73" s="34" customFormat="1" hidden="1">
      <c r="A287" s="34" t="s">
        <v>612</v>
      </c>
      <c r="AR287" s="34" t="s">
        <v>408</v>
      </c>
    </row>
    <row r="288" spans="1:73" s="34" customFormat="1" hidden="1">
      <c r="A288" s="34" t="s">
        <v>402</v>
      </c>
      <c r="AR288" s="34" t="s">
        <v>403</v>
      </c>
      <c r="BT288" s="23"/>
      <c r="BU288" s="23"/>
    </row>
    <row r="289" spans="1:83" s="34" customFormat="1" hidden="1">
      <c r="A289" s="34" t="s">
        <v>143</v>
      </c>
      <c r="AR289" s="34" t="s">
        <v>144</v>
      </c>
      <c r="BT289" s="23"/>
      <c r="BU289" s="23"/>
    </row>
    <row r="290" spans="1:83" s="34" customFormat="1" hidden="1">
      <c r="A290" s="34" t="s">
        <v>148</v>
      </c>
      <c r="AR290" s="34" t="s">
        <v>149</v>
      </c>
      <c r="BT290" s="23"/>
      <c r="BU290" s="23"/>
    </row>
    <row r="291" spans="1:83" s="34" customFormat="1" hidden="1">
      <c r="A291" s="34" t="s">
        <v>613</v>
      </c>
      <c r="AR291" s="34" t="s">
        <v>628</v>
      </c>
      <c r="BT291" s="23"/>
      <c r="BU291" s="23"/>
      <c r="BV291" s="23"/>
      <c r="BW291" s="23"/>
    </row>
    <row r="292" spans="1:83" s="34" customFormat="1" hidden="1">
      <c r="A292" s="34" t="s">
        <v>614</v>
      </c>
      <c r="AR292" s="34" t="s">
        <v>147</v>
      </c>
      <c r="BT292" s="23"/>
      <c r="BU292" s="23"/>
      <c r="BV292" s="23"/>
      <c r="BW292" s="23"/>
    </row>
    <row r="293" spans="1:83" s="34" customFormat="1" hidden="1">
      <c r="A293" s="34" t="s">
        <v>150</v>
      </c>
      <c r="AR293" s="34" t="s">
        <v>151</v>
      </c>
      <c r="BT293" s="23"/>
      <c r="BU293" s="23"/>
      <c r="BV293" s="23"/>
      <c r="BW293" s="23"/>
      <c r="BX293" s="23"/>
      <c r="BY293" s="23"/>
    </row>
    <row r="294" spans="1:83" s="34" customFormat="1" hidden="1">
      <c r="A294" s="34" t="s">
        <v>152</v>
      </c>
      <c r="AR294" s="34" t="s">
        <v>153</v>
      </c>
      <c r="BT294" s="23"/>
      <c r="BU294" s="23"/>
      <c r="BV294" s="23"/>
      <c r="BW294" s="23"/>
      <c r="BX294" s="23"/>
      <c r="BY294" s="23"/>
    </row>
    <row r="295" spans="1:83" s="34" customFormat="1" hidden="1">
      <c r="A295" s="34" t="s">
        <v>154</v>
      </c>
      <c r="AR295" s="34" t="s">
        <v>155</v>
      </c>
      <c r="BT295" s="23"/>
      <c r="BU295" s="23"/>
      <c r="BV295" s="23"/>
      <c r="BW295" s="23"/>
      <c r="BX295" s="23"/>
      <c r="BY295" s="23"/>
    </row>
    <row r="296" spans="1:83" s="34" customFormat="1" hidden="1">
      <c r="A296" s="34" t="s">
        <v>397</v>
      </c>
      <c r="AR296" s="34" t="s">
        <v>398</v>
      </c>
      <c r="BT296" s="23"/>
      <c r="BU296" s="23"/>
      <c r="BV296" s="23"/>
      <c r="BW296" s="23"/>
      <c r="BX296" s="23"/>
      <c r="BY296" s="23"/>
    </row>
    <row r="297" spans="1:83" s="34" customFormat="1" hidden="1">
      <c r="A297" s="34" t="s">
        <v>615</v>
      </c>
      <c r="AR297" s="34" t="s">
        <v>399</v>
      </c>
      <c r="BT297" s="23"/>
      <c r="BU297" s="23"/>
      <c r="BV297" s="23"/>
      <c r="BW297" s="23"/>
      <c r="BX297" s="23"/>
      <c r="BY297" s="23"/>
    </row>
    <row r="298" spans="1:83" s="34" customFormat="1" hidden="1">
      <c r="A298" s="34" t="s">
        <v>616</v>
      </c>
      <c r="AR298" s="34" t="s">
        <v>237</v>
      </c>
      <c r="BS298" s="23"/>
      <c r="BT298" s="23"/>
      <c r="BU298" s="23"/>
      <c r="BV298" s="23"/>
      <c r="BW298" s="23"/>
      <c r="BX298" s="23"/>
      <c r="BY298" s="23"/>
    </row>
    <row r="299" spans="1:83" hidden="1">
      <c r="A299" s="34" t="s">
        <v>617</v>
      </c>
      <c r="AR299" s="34" t="s">
        <v>629</v>
      </c>
      <c r="BQ299" s="34"/>
      <c r="BR299" s="34"/>
      <c r="BZ299" s="34"/>
      <c r="CA299" s="34"/>
      <c r="CB299" s="34"/>
      <c r="CC299" s="34"/>
      <c r="CD299" s="34"/>
      <c r="CE299" s="34"/>
    </row>
    <row r="300" spans="1:83" hidden="1">
      <c r="A300" s="34" t="s">
        <v>225</v>
      </c>
      <c r="AR300" s="34" t="s">
        <v>226</v>
      </c>
      <c r="BQ300" s="34"/>
      <c r="BR300" s="34"/>
    </row>
    <row r="301" spans="1:83" ht="21" hidden="1" customHeight="1">
      <c r="A301" s="34" t="s">
        <v>227</v>
      </c>
      <c r="AR301" s="34" t="s">
        <v>228</v>
      </c>
      <c r="BQ301" s="34"/>
      <c r="BR301" s="34"/>
    </row>
    <row r="302" spans="1:83" hidden="1"/>
  </sheetData>
  <sheetProtection password="CB93" sheet="1" objects="1" scenarios="1" selectLockedCells="1"/>
  <dataConsolidate/>
  <mergeCells count="98">
    <mergeCell ref="AI16:AS16"/>
    <mergeCell ref="AT14:BA15"/>
    <mergeCell ref="AT16:BA16"/>
    <mergeCell ref="A45:AH45"/>
    <mergeCell ref="A38:BP38"/>
    <mergeCell ref="A41:Q41"/>
    <mergeCell ref="A42:BP42"/>
    <mergeCell ref="A20:P20"/>
    <mergeCell ref="A19:P19"/>
    <mergeCell ref="Q19:BP19"/>
    <mergeCell ref="Q20:BP20"/>
    <mergeCell ref="Q21:BP21"/>
    <mergeCell ref="A23:BP32"/>
    <mergeCell ref="A39:Q40"/>
    <mergeCell ref="R39:AT40"/>
    <mergeCell ref="AU39:BP40"/>
    <mergeCell ref="A46:AH46"/>
    <mergeCell ref="A47:AH47"/>
    <mergeCell ref="A48:AH48"/>
    <mergeCell ref="AI43:BP43"/>
    <mergeCell ref="AI44:BP44"/>
    <mergeCell ref="AI45:BP45"/>
    <mergeCell ref="AO46:BP46"/>
    <mergeCell ref="AO47:BP47"/>
    <mergeCell ref="AO48:BP48"/>
    <mergeCell ref="AI46:AN46"/>
    <mergeCell ref="AI47:AN47"/>
    <mergeCell ref="AI48:AN48"/>
    <mergeCell ref="A43:AH43"/>
    <mergeCell ref="A44:AH44"/>
    <mergeCell ref="A4:BP4"/>
    <mergeCell ref="A8:BP8"/>
    <mergeCell ref="A17:BP17"/>
    <mergeCell ref="A22:BP22"/>
    <mergeCell ref="A34:BP34"/>
    <mergeCell ref="A7:L7"/>
    <mergeCell ref="M7:X7"/>
    <mergeCell ref="BG16:BK16"/>
    <mergeCell ref="BL16:BP16"/>
    <mergeCell ref="AI13:AS13"/>
    <mergeCell ref="AC13:AH13"/>
    <mergeCell ref="A13:G13"/>
    <mergeCell ref="H13:N13"/>
    <mergeCell ref="O13:AB13"/>
    <mergeCell ref="BB16:BF16"/>
    <mergeCell ref="A21:P21"/>
    <mergeCell ref="A49:AH49"/>
    <mergeCell ref="AI49:BP49"/>
    <mergeCell ref="AT11:BA12"/>
    <mergeCell ref="Y5:AJ6"/>
    <mergeCell ref="A9:BP10"/>
    <mergeCell ref="M5:X6"/>
    <mergeCell ref="A5:L6"/>
    <mergeCell ref="A11:G12"/>
    <mergeCell ref="H11:N12"/>
    <mergeCell ref="O11:AB12"/>
    <mergeCell ref="AC11:AH12"/>
    <mergeCell ref="AI11:AS12"/>
    <mergeCell ref="BL11:BP12"/>
    <mergeCell ref="BG11:BK12"/>
    <mergeCell ref="BB11:BF12"/>
    <mergeCell ref="AK5:BP7"/>
    <mergeCell ref="Y7:AJ7"/>
    <mergeCell ref="A18:BP18"/>
    <mergeCell ref="AT13:BA13"/>
    <mergeCell ref="BB13:BF13"/>
    <mergeCell ref="BG13:BK13"/>
    <mergeCell ref="BL13:BP13"/>
    <mergeCell ref="A14:N15"/>
    <mergeCell ref="O14:AB15"/>
    <mergeCell ref="AC14:AH15"/>
    <mergeCell ref="BB14:BF15"/>
    <mergeCell ref="BG14:BK15"/>
    <mergeCell ref="BL14:BP15"/>
    <mergeCell ref="A16:N16"/>
    <mergeCell ref="O16:AB16"/>
    <mergeCell ref="AC16:AH16"/>
    <mergeCell ref="AI14:AS15"/>
    <mergeCell ref="AK1:BP3"/>
    <mergeCell ref="Y1:AJ3"/>
    <mergeCell ref="A1:I1"/>
    <mergeCell ref="J1:X1"/>
    <mergeCell ref="J2:X2"/>
    <mergeCell ref="A2:I2"/>
    <mergeCell ref="J3:X3"/>
    <mergeCell ref="A3:I3"/>
    <mergeCell ref="R41:AT41"/>
    <mergeCell ref="AU41:BP41"/>
    <mergeCell ref="A35:Q36"/>
    <mergeCell ref="R37:AT37"/>
    <mergeCell ref="AU37:BE37"/>
    <mergeCell ref="BF37:BP37"/>
    <mergeCell ref="R35:AT36"/>
    <mergeCell ref="A33:B33"/>
    <mergeCell ref="C33:BP33"/>
    <mergeCell ref="AU35:BE36"/>
    <mergeCell ref="BF35:BP36"/>
    <mergeCell ref="A37:Q37"/>
  </mergeCells>
  <dataValidations count="6">
    <dataValidation type="list" showInputMessage="1" showErrorMessage="1" sqref="AC14:AH15">
      <formula1>"-, ОГП, ОГШ, ОГД, ОГВ"</formula1>
    </dataValidation>
    <dataValidation type="list" showInputMessage="1" showErrorMessage="1" sqref="AI14">
      <formula1>$A$51:$A$301</formula1>
    </dataValidation>
    <dataValidation type="list" showInputMessage="1" showErrorMessage="1" sqref="A11:G12">
      <formula1>$BS$51:$BS$87</formula1>
    </dataValidation>
    <dataValidation type="list" showInputMessage="1" showErrorMessage="1" sqref="AI11:AS12">
      <formula1>$BS$89:$BS$101</formula1>
    </dataValidation>
    <dataValidation type="list" allowBlank="1" showInputMessage="1" showErrorMessage="1" sqref="O14:AB15">
      <formula1>$BS$103:$BS$111</formula1>
    </dataValidation>
    <dataValidation type="list" allowBlank="1" showInputMessage="1" showErrorMessage="1" sqref="A14:N15">
      <formula1>$BS$103:$BS$111</formula1>
    </dataValidation>
  </dataValidations>
  <pageMargins left="0.59055118110236227" right="0.39370078740157483" top="0.39370078740157483" bottom="0.39370078740157483" header="0" footer="0"/>
  <pageSetup paperSize="9" scale="97" orientation="portrait" r:id="rId1"/>
  <headerFooter scaleWithDoc="0">
    <oddFooter>&amp;C&amp;"Times New Roman,обычный"&amp;8&amp;K00-047Версия бланка ДОСС от 24.11.2016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N54"/>
  <sheetViews>
    <sheetView view="pageBreakPreview" zoomScale="120" zoomScaleSheetLayoutView="120" workbookViewId="0">
      <selection activeCell="B13" sqref="B13"/>
    </sheetView>
  </sheetViews>
  <sheetFormatPr defaultRowHeight="15.75"/>
  <cols>
    <col min="1" max="1" width="3.75" style="11" bestFit="1" customWidth="1"/>
    <col min="2" max="2" width="5.375" style="11" customWidth="1"/>
    <col min="3" max="3" width="16.1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3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3" ht="18.75" customHeight="1">
      <c r="A2" s="240" t="s">
        <v>2</v>
      </c>
      <c r="B2" s="241"/>
      <c r="C2" s="241"/>
      <c r="D2" s="21">
        <f>Заявка!$J$3</f>
        <v>0</v>
      </c>
      <c r="E2" s="17" t="s">
        <v>3</v>
      </c>
      <c r="F2" s="242">
        <f>Заявка!$J$1</f>
        <v>0</v>
      </c>
      <c r="G2" s="243"/>
      <c r="H2" s="243"/>
      <c r="I2" s="243"/>
      <c r="J2" s="243"/>
      <c r="K2" s="244"/>
      <c r="L2" s="9"/>
    </row>
    <row r="3" spans="1:13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3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3">
      <c r="A5" s="254" t="s">
        <v>8</v>
      </c>
      <c r="B5" s="254"/>
      <c r="C5" s="18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3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3" ht="16.5" thickBot="1"/>
    <row r="9" spans="1:13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3" s="16" customFormat="1" ht="18.75" customHeight="1">
      <c r="A10" s="255" t="s">
        <v>514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7"/>
    </row>
    <row r="11" spans="1:13">
      <c r="A11" s="14" t="str">
        <f>IF(OR((K11="М"),(K11="Ж")),1,"")</f>
        <v/>
      </c>
      <c r="B11" s="38" t="s">
        <v>579</v>
      </c>
      <c r="C11" s="48"/>
      <c r="D11" s="48"/>
      <c r="E11" s="48"/>
      <c r="F11" s="49"/>
      <c r="G11" s="50"/>
      <c r="H11" s="51"/>
      <c r="I11" s="92" t="str">
        <f>IF($D$4="","",IF(AND(($D$4-$G11)&lt;(10*365.2+1),(OR(B11="СР",B11="ЗП"))),"+"," "))</f>
        <v xml:space="preserve"> </v>
      </c>
      <c r="J11" s="26"/>
      <c r="K11" s="72" t="s">
        <v>579</v>
      </c>
      <c r="L11" s="74"/>
      <c r="M11" s="27"/>
    </row>
    <row r="12" spans="1:13" ht="18.75" customHeight="1">
      <c r="A12" s="258" t="s">
        <v>515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60"/>
      <c r="M12" s="27"/>
    </row>
    <row r="13" spans="1:13">
      <c r="A13" s="14" t="str">
        <f>IF(OR((K13="М"),(K13="Ж")),A11+1,"")</f>
        <v/>
      </c>
      <c r="B13" s="38" t="s">
        <v>579</v>
      </c>
      <c r="C13" s="48"/>
      <c r="D13" s="48"/>
      <c r="E13" s="48"/>
      <c r="F13" s="49"/>
      <c r="G13" s="50">
        <v>39945</v>
      </c>
      <c r="H13" s="51"/>
      <c r="I13" s="13" t="str">
        <f>IF($D$4="","",IF(AND(($D$4-$G13)&lt;(10*365.2+1),OR(B13="СР",B13="ЗП")),"+"," "))</f>
        <v xml:space="preserve"> </v>
      </c>
      <c r="J13" s="26" t="str">
        <f>IF($D$4="","",IF(AND(($D$4-$G13)&lt;(18*365.2+1),($D$4-$G13)&gt;(10*365.2+1),OR($B13="СР",$B13="ПН",$B13="ЗП")),"СПР",""))</f>
        <v/>
      </c>
      <c r="K13" s="72" t="s">
        <v>579</v>
      </c>
      <c r="L13" s="74"/>
      <c r="M13" s="27"/>
    </row>
    <row r="14" spans="1:13">
      <c r="A14" s="14" t="str">
        <f>IF(OR((K14="М"),(K14="Ж")),A13+1,"")</f>
        <v/>
      </c>
      <c r="B14" s="38" t="s">
        <v>579</v>
      </c>
      <c r="C14" s="48"/>
      <c r="D14" s="48"/>
      <c r="E14" s="48"/>
      <c r="F14" s="49"/>
      <c r="G14" s="50"/>
      <c r="H14" s="51"/>
      <c r="I14" s="13" t="str">
        <f t="shared" ref="I14:I41" si="0">IF($D$4="","",IF(AND(($D$4-$G14)&lt;(10*365.2+1),OR(B14="СР",B14="ЗП")),"+"," "))</f>
        <v xml:space="preserve"> </v>
      </c>
      <c r="J14" s="26" t="str">
        <f t="shared" ref="J14:J41" si="1">IF($D$4="","",IF(AND(($D$4-$G14)&lt;(18*365.2+1),($D$4-$G14)&gt;(10*365.2+1),OR($B14="СР",$B14="ПН",$B14="ЗП")),"СПР",""))</f>
        <v/>
      </c>
      <c r="K14" s="72" t="s">
        <v>579</v>
      </c>
      <c r="L14" s="74"/>
      <c r="M14" s="27"/>
    </row>
    <row r="15" spans="1:13">
      <c r="A15" s="14" t="str">
        <f t="shared" ref="A15:A41" si="2">IF(OR((K15="М"),(K15="Ж")),A14+1,"")</f>
        <v/>
      </c>
      <c r="B15" s="38" t="s">
        <v>579</v>
      </c>
      <c r="C15" s="48"/>
      <c r="D15" s="48"/>
      <c r="E15" s="48"/>
      <c r="F15" s="49"/>
      <c r="G15" s="50"/>
      <c r="H15" s="51"/>
      <c r="I15" s="13" t="str">
        <f t="shared" si="0"/>
        <v xml:space="preserve"> </v>
      </c>
      <c r="J15" s="26" t="str">
        <f t="shared" si="1"/>
        <v/>
      </c>
      <c r="K15" s="72" t="s">
        <v>579</v>
      </c>
      <c r="L15" s="74"/>
      <c r="M15" s="27"/>
    </row>
    <row r="16" spans="1:13">
      <c r="A16" s="14" t="str">
        <f t="shared" si="2"/>
        <v/>
      </c>
      <c r="B16" s="38" t="s">
        <v>579</v>
      </c>
      <c r="C16" s="48"/>
      <c r="D16" s="48"/>
      <c r="E16" s="48"/>
      <c r="F16" s="49"/>
      <c r="G16" s="50"/>
      <c r="H16" s="51"/>
      <c r="I16" s="13" t="str">
        <f t="shared" si="0"/>
        <v xml:space="preserve"> </v>
      </c>
      <c r="J16" s="26" t="str">
        <f t="shared" si="1"/>
        <v/>
      </c>
      <c r="K16" s="72" t="s">
        <v>579</v>
      </c>
      <c r="L16" s="74"/>
      <c r="M16" s="27"/>
    </row>
    <row r="17" spans="1:14">
      <c r="A17" s="14" t="str">
        <f t="shared" si="2"/>
        <v/>
      </c>
      <c r="B17" s="38" t="s">
        <v>579</v>
      </c>
      <c r="C17" s="48"/>
      <c r="D17" s="48"/>
      <c r="E17" s="48"/>
      <c r="F17" s="49"/>
      <c r="G17" s="50"/>
      <c r="H17" s="51"/>
      <c r="I17" s="13" t="str">
        <f t="shared" si="0"/>
        <v xml:space="preserve"> </v>
      </c>
      <c r="J17" s="26" t="str">
        <f t="shared" si="1"/>
        <v/>
      </c>
      <c r="K17" s="72" t="s">
        <v>579</v>
      </c>
      <c r="L17" s="74"/>
      <c r="M17" s="27"/>
      <c r="N17" s="28"/>
    </row>
    <row r="18" spans="1:14">
      <c r="A18" s="14" t="str">
        <f t="shared" si="2"/>
        <v/>
      </c>
      <c r="B18" s="38" t="s">
        <v>579</v>
      </c>
      <c r="C18" s="48"/>
      <c r="D18" s="48"/>
      <c r="E18" s="48"/>
      <c r="F18" s="49"/>
      <c r="G18" s="50"/>
      <c r="H18" s="51"/>
      <c r="I18" s="13" t="str">
        <f t="shared" si="0"/>
        <v xml:space="preserve"> </v>
      </c>
      <c r="J18" s="26" t="str">
        <f t="shared" si="1"/>
        <v/>
      </c>
      <c r="K18" s="72" t="s">
        <v>579</v>
      </c>
      <c r="L18" s="74"/>
      <c r="M18" s="27"/>
    </row>
    <row r="19" spans="1:14">
      <c r="A19" s="14" t="str">
        <f t="shared" si="2"/>
        <v/>
      </c>
      <c r="B19" s="38" t="s">
        <v>579</v>
      </c>
      <c r="C19" s="48"/>
      <c r="D19" s="48"/>
      <c r="E19" s="48"/>
      <c r="F19" s="49"/>
      <c r="G19" s="50"/>
      <c r="H19" s="51"/>
      <c r="I19" s="13" t="str">
        <f t="shared" si="0"/>
        <v xml:space="preserve"> </v>
      </c>
      <c r="J19" s="26" t="str">
        <f t="shared" si="1"/>
        <v/>
      </c>
      <c r="K19" s="72" t="s">
        <v>579</v>
      </c>
      <c r="L19" s="74"/>
      <c r="M19" s="27"/>
    </row>
    <row r="20" spans="1:14">
      <c r="A20" s="14" t="str">
        <f t="shared" si="2"/>
        <v/>
      </c>
      <c r="B20" s="38" t="s">
        <v>579</v>
      </c>
      <c r="C20" s="48"/>
      <c r="D20" s="48"/>
      <c r="E20" s="48"/>
      <c r="F20" s="49"/>
      <c r="G20" s="50"/>
      <c r="H20" s="51"/>
      <c r="I20" s="13" t="str">
        <f t="shared" si="0"/>
        <v xml:space="preserve"> </v>
      </c>
      <c r="J20" s="26" t="str">
        <f t="shared" si="1"/>
        <v/>
      </c>
      <c r="K20" s="72" t="s">
        <v>579</v>
      </c>
      <c r="L20" s="74"/>
      <c r="M20" s="27"/>
    </row>
    <row r="21" spans="1:14">
      <c r="A21" s="14" t="str">
        <f t="shared" si="2"/>
        <v/>
      </c>
      <c r="B21" s="38" t="s">
        <v>579</v>
      </c>
      <c r="C21" s="48"/>
      <c r="D21" s="48"/>
      <c r="E21" s="48"/>
      <c r="F21" s="49"/>
      <c r="G21" s="50"/>
      <c r="H21" s="51"/>
      <c r="I21" s="13" t="str">
        <f t="shared" si="0"/>
        <v xml:space="preserve"> </v>
      </c>
      <c r="J21" s="26" t="str">
        <f t="shared" si="1"/>
        <v/>
      </c>
      <c r="K21" s="72" t="s">
        <v>579</v>
      </c>
      <c r="L21" s="74"/>
      <c r="M21" s="27"/>
    </row>
    <row r="22" spans="1:14">
      <c r="A22" s="14" t="str">
        <f t="shared" si="2"/>
        <v/>
      </c>
      <c r="B22" s="38" t="s">
        <v>579</v>
      </c>
      <c r="C22" s="48"/>
      <c r="D22" s="48"/>
      <c r="E22" s="48"/>
      <c r="F22" s="49"/>
      <c r="G22" s="50"/>
      <c r="H22" s="52"/>
      <c r="I22" s="13" t="str">
        <f t="shared" si="0"/>
        <v xml:space="preserve"> </v>
      </c>
      <c r="J22" s="26" t="str">
        <f t="shared" si="1"/>
        <v/>
      </c>
      <c r="K22" s="72" t="s">
        <v>579</v>
      </c>
      <c r="L22" s="74"/>
      <c r="M22" s="27"/>
    </row>
    <row r="23" spans="1:14">
      <c r="A23" s="14" t="str">
        <f t="shared" si="2"/>
        <v/>
      </c>
      <c r="B23" s="38" t="s">
        <v>579</v>
      </c>
      <c r="C23" s="48"/>
      <c r="D23" s="48"/>
      <c r="E23" s="48"/>
      <c r="F23" s="49"/>
      <c r="G23" s="50"/>
      <c r="H23" s="52"/>
      <c r="I23" s="13" t="str">
        <f t="shared" si="0"/>
        <v xml:space="preserve"> </v>
      </c>
      <c r="J23" s="26" t="str">
        <f t="shared" si="1"/>
        <v/>
      </c>
      <c r="K23" s="72" t="s">
        <v>579</v>
      </c>
      <c r="L23" s="74"/>
      <c r="M23" s="27"/>
    </row>
    <row r="24" spans="1:14">
      <c r="A24" s="14" t="str">
        <f t="shared" si="2"/>
        <v/>
      </c>
      <c r="B24" s="38" t="s">
        <v>579</v>
      </c>
      <c r="C24" s="47"/>
      <c r="D24" s="48"/>
      <c r="E24" s="48"/>
      <c r="F24" s="49"/>
      <c r="G24" s="50"/>
      <c r="H24" s="52"/>
      <c r="I24" s="13" t="str">
        <f t="shared" si="0"/>
        <v xml:space="preserve"> </v>
      </c>
      <c r="J24" s="26" t="str">
        <f t="shared" si="1"/>
        <v/>
      </c>
      <c r="K24" s="72" t="s">
        <v>579</v>
      </c>
      <c r="L24" s="74"/>
      <c r="M24" s="27"/>
    </row>
    <row r="25" spans="1:14">
      <c r="A25" s="14" t="str">
        <f t="shared" si="2"/>
        <v/>
      </c>
      <c r="B25" s="38" t="s">
        <v>579</v>
      </c>
      <c r="C25" s="48"/>
      <c r="D25" s="48"/>
      <c r="E25" s="48"/>
      <c r="F25" s="49"/>
      <c r="G25" s="50"/>
      <c r="H25" s="52"/>
      <c r="I25" s="13" t="str">
        <f t="shared" si="0"/>
        <v xml:space="preserve"> </v>
      </c>
      <c r="J25" s="26" t="str">
        <f t="shared" si="1"/>
        <v/>
      </c>
      <c r="K25" s="72" t="s">
        <v>579</v>
      </c>
      <c r="L25" s="74"/>
      <c r="M25" s="27"/>
    </row>
    <row r="26" spans="1:14">
      <c r="A26" s="14" t="str">
        <f t="shared" si="2"/>
        <v/>
      </c>
      <c r="B26" s="38" t="s">
        <v>579</v>
      </c>
      <c r="C26" s="48"/>
      <c r="D26" s="48"/>
      <c r="E26" s="48"/>
      <c r="F26" s="49"/>
      <c r="G26" s="50"/>
      <c r="H26" s="52"/>
      <c r="I26" s="13" t="str">
        <f t="shared" si="0"/>
        <v xml:space="preserve"> </v>
      </c>
      <c r="J26" s="26" t="str">
        <f t="shared" si="1"/>
        <v/>
      </c>
      <c r="K26" s="72" t="s">
        <v>579</v>
      </c>
      <c r="L26" s="74"/>
    </row>
    <row r="27" spans="1:14">
      <c r="A27" s="14" t="str">
        <f t="shared" si="2"/>
        <v/>
      </c>
      <c r="B27" s="38" t="s">
        <v>579</v>
      </c>
      <c r="C27" s="48"/>
      <c r="D27" s="48"/>
      <c r="E27" s="48"/>
      <c r="F27" s="49"/>
      <c r="G27" s="50"/>
      <c r="H27" s="52"/>
      <c r="I27" s="13" t="str">
        <f t="shared" si="0"/>
        <v xml:space="preserve"> </v>
      </c>
      <c r="J27" s="26" t="str">
        <f t="shared" si="1"/>
        <v/>
      </c>
      <c r="K27" s="72" t="s">
        <v>579</v>
      </c>
      <c r="L27" s="74"/>
    </row>
    <row r="28" spans="1:14">
      <c r="A28" s="14" t="str">
        <f t="shared" si="2"/>
        <v/>
      </c>
      <c r="B28" s="38" t="s">
        <v>579</v>
      </c>
      <c r="C28" s="48"/>
      <c r="D28" s="48"/>
      <c r="E28" s="48"/>
      <c r="F28" s="49"/>
      <c r="G28" s="50"/>
      <c r="H28" s="52"/>
      <c r="I28" s="13" t="str">
        <f t="shared" si="0"/>
        <v xml:space="preserve"> </v>
      </c>
      <c r="J28" s="26" t="str">
        <f t="shared" si="1"/>
        <v/>
      </c>
      <c r="K28" s="72" t="s">
        <v>579</v>
      </c>
      <c r="L28" s="74"/>
    </row>
    <row r="29" spans="1:14">
      <c r="A29" s="14" t="str">
        <f t="shared" si="2"/>
        <v/>
      </c>
      <c r="B29" s="38" t="s">
        <v>579</v>
      </c>
      <c r="C29" s="48"/>
      <c r="D29" s="48"/>
      <c r="E29" s="48"/>
      <c r="F29" s="49"/>
      <c r="G29" s="50"/>
      <c r="H29" s="52"/>
      <c r="I29" s="13" t="str">
        <f t="shared" si="0"/>
        <v xml:space="preserve"> </v>
      </c>
      <c r="J29" s="26" t="str">
        <f t="shared" si="1"/>
        <v/>
      </c>
      <c r="K29" s="72" t="s">
        <v>579</v>
      </c>
      <c r="L29" s="74"/>
    </row>
    <row r="30" spans="1:14">
      <c r="A30" s="14" t="str">
        <f t="shared" si="2"/>
        <v/>
      </c>
      <c r="B30" s="38" t="s">
        <v>579</v>
      </c>
      <c r="C30" s="48"/>
      <c r="D30" s="48"/>
      <c r="E30" s="48"/>
      <c r="F30" s="49"/>
      <c r="G30" s="50"/>
      <c r="H30" s="52"/>
      <c r="I30" s="13" t="str">
        <f t="shared" si="0"/>
        <v xml:space="preserve"> </v>
      </c>
      <c r="J30" s="26" t="str">
        <f t="shared" si="1"/>
        <v/>
      </c>
      <c r="K30" s="72" t="s">
        <v>579</v>
      </c>
      <c r="L30" s="74"/>
    </row>
    <row r="31" spans="1:14">
      <c r="A31" s="14" t="str">
        <f t="shared" si="2"/>
        <v/>
      </c>
      <c r="B31" s="38" t="s">
        <v>579</v>
      </c>
      <c r="C31" s="48"/>
      <c r="D31" s="48"/>
      <c r="E31" s="48"/>
      <c r="F31" s="49"/>
      <c r="G31" s="50"/>
      <c r="H31" s="52"/>
      <c r="I31" s="13" t="str">
        <f t="shared" si="0"/>
        <v xml:space="preserve"> </v>
      </c>
      <c r="J31" s="26" t="str">
        <f t="shared" si="1"/>
        <v/>
      </c>
      <c r="K31" s="72" t="s">
        <v>579</v>
      </c>
      <c r="L31" s="74"/>
    </row>
    <row r="32" spans="1:14">
      <c r="A32" s="14" t="str">
        <f t="shared" si="2"/>
        <v/>
      </c>
      <c r="B32" s="38" t="s">
        <v>579</v>
      </c>
      <c r="C32" s="48"/>
      <c r="D32" s="48"/>
      <c r="E32" s="48"/>
      <c r="F32" s="49"/>
      <c r="G32" s="50"/>
      <c r="H32" s="52"/>
      <c r="I32" s="13" t="str">
        <f t="shared" si="0"/>
        <v xml:space="preserve"> </v>
      </c>
      <c r="J32" s="26" t="str">
        <f t="shared" si="1"/>
        <v/>
      </c>
      <c r="K32" s="72" t="s">
        <v>579</v>
      </c>
      <c r="L32" s="74"/>
    </row>
    <row r="33" spans="1:12">
      <c r="A33" s="14" t="str">
        <f t="shared" si="2"/>
        <v/>
      </c>
      <c r="B33" s="38" t="s">
        <v>579</v>
      </c>
      <c r="C33" s="48"/>
      <c r="D33" s="48"/>
      <c r="E33" s="48"/>
      <c r="F33" s="49"/>
      <c r="G33" s="50"/>
      <c r="H33" s="52"/>
      <c r="I33" s="13" t="str">
        <f t="shared" si="0"/>
        <v xml:space="preserve"> </v>
      </c>
      <c r="J33" s="26" t="str">
        <f t="shared" si="1"/>
        <v/>
      </c>
      <c r="K33" s="72" t="s">
        <v>579</v>
      </c>
      <c r="L33" s="74"/>
    </row>
    <row r="34" spans="1:12">
      <c r="A34" s="14" t="str">
        <f t="shared" si="2"/>
        <v/>
      </c>
      <c r="B34" s="38" t="s">
        <v>579</v>
      </c>
      <c r="C34" s="48"/>
      <c r="D34" s="48"/>
      <c r="E34" s="48"/>
      <c r="F34" s="49"/>
      <c r="G34" s="50"/>
      <c r="H34" s="52"/>
      <c r="I34" s="13" t="str">
        <f t="shared" si="0"/>
        <v xml:space="preserve"> </v>
      </c>
      <c r="J34" s="26" t="str">
        <f t="shared" si="1"/>
        <v/>
      </c>
      <c r="K34" s="72" t="s">
        <v>579</v>
      </c>
      <c r="L34" s="74"/>
    </row>
    <row r="35" spans="1:12">
      <c r="A35" s="14" t="str">
        <f t="shared" si="2"/>
        <v/>
      </c>
      <c r="B35" s="38" t="s">
        <v>579</v>
      </c>
      <c r="C35" s="48"/>
      <c r="D35" s="48"/>
      <c r="E35" s="48"/>
      <c r="F35" s="49"/>
      <c r="G35" s="50"/>
      <c r="H35" s="52"/>
      <c r="I35" s="13" t="str">
        <f t="shared" si="0"/>
        <v xml:space="preserve"> </v>
      </c>
      <c r="J35" s="26" t="str">
        <f t="shared" si="1"/>
        <v/>
      </c>
      <c r="K35" s="72" t="s">
        <v>579</v>
      </c>
      <c r="L35" s="74"/>
    </row>
    <row r="36" spans="1:12">
      <c r="A36" s="14" t="str">
        <f t="shared" si="2"/>
        <v/>
      </c>
      <c r="B36" s="38" t="s">
        <v>579</v>
      </c>
      <c r="C36" s="48"/>
      <c r="D36" s="48"/>
      <c r="E36" s="48"/>
      <c r="F36" s="49"/>
      <c r="G36" s="50"/>
      <c r="H36" s="52"/>
      <c r="I36" s="13" t="str">
        <f t="shared" si="0"/>
        <v xml:space="preserve"> </v>
      </c>
      <c r="J36" s="26" t="str">
        <f t="shared" si="1"/>
        <v/>
      </c>
      <c r="K36" s="72" t="s">
        <v>579</v>
      </c>
      <c r="L36" s="74"/>
    </row>
    <row r="37" spans="1:12">
      <c r="A37" s="14" t="str">
        <f t="shared" si="2"/>
        <v/>
      </c>
      <c r="B37" s="38" t="s">
        <v>579</v>
      </c>
      <c r="C37" s="48"/>
      <c r="D37" s="48"/>
      <c r="E37" s="48"/>
      <c r="F37" s="49"/>
      <c r="G37" s="50"/>
      <c r="H37" s="52"/>
      <c r="I37" s="13" t="str">
        <f t="shared" si="0"/>
        <v xml:space="preserve"> </v>
      </c>
      <c r="J37" s="26" t="str">
        <f t="shared" si="1"/>
        <v/>
      </c>
      <c r="K37" s="72" t="s">
        <v>579</v>
      </c>
      <c r="L37" s="74"/>
    </row>
    <row r="38" spans="1:12">
      <c r="A38" s="14" t="str">
        <f t="shared" si="2"/>
        <v/>
      </c>
      <c r="B38" s="38" t="s">
        <v>579</v>
      </c>
      <c r="C38" s="48"/>
      <c r="D38" s="48"/>
      <c r="E38" s="48"/>
      <c r="F38" s="49"/>
      <c r="G38" s="50"/>
      <c r="H38" s="52"/>
      <c r="I38" s="13" t="str">
        <f t="shared" si="0"/>
        <v xml:space="preserve"> </v>
      </c>
      <c r="J38" s="26" t="str">
        <f t="shared" si="1"/>
        <v/>
      </c>
      <c r="K38" s="72" t="s">
        <v>579</v>
      </c>
      <c r="L38" s="74"/>
    </row>
    <row r="39" spans="1:12">
      <c r="A39" s="14" t="str">
        <f t="shared" si="2"/>
        <v/>
      </c>
      <c r="B39" s="38" t="s">
        <v>579</v>
      </c>
      <c r="C39" s="47"/>
      <c r="D39" s="49"/>
      <c r="E39" s="48"/>
      <c r="F39" s="49"/>
      <c r="G39" s="50"/>
      <c r="H39" s="52"/>
      <c r="I39" s="13" t="str">
        <f t="shared" si="0"/>
        <v xml:space="preserve"> </v>
      </c>
      <c r="J39" s="26" t="str">
        <f t="shared" si="1"/>
        <v/>
      </c>
      <c r="K39" s="72" t="s">
        <v>579</v>
      </c>
      <c r="L39" s="74"/>
    </row>
    <row r="40" spans="1:12">
      <c r="A40" s="14" t="str">
        <f t="shared" si="2"/>
        <v/>
      </c>
      <c r="B40" s="38" t="s">
        <v>579</v>
      </c>
      <c r="C40" s="47"/>
      <c r="D40" s="48"/>
      <c r="E40" s="48"/>
      <c r="F40" s="49"/>
      <c r="G40" s="50"/>
      <c r="H40" s="52"/>
      <c r="I40" s="13" t="str">
        <f t="shared" si="0"/>
        <v xml:space="preserve"> </v>
      </c>
      <c r="J40" s="26" t="str">
        <f t="shared" si="1"/>
        <v/>
      </c>
      <c r="K40" s="72" t="s">
        <v>579</v>
      </c>
      <c r="L40" s="74"/>
    </row>
    <row r="41" spans="1:12" ht="16.5" thickBot="1">
      <c r="A41" s="14" t="str">
        <f t="shared" si="2"/>
        <v/>
      </c>
      <c r="B41" s="39" t="s">
        <v>579</v>
      </c>
      <c r="C41" s="53"/>
      <c r="D41" s="54"/>
      <c r="E41" s="55"/>
      <c r="F41" s="54"/>
      <c r="G41" s="56"/>
      <c r="H41" s="57"/>
      <c r="I41" s="93" t="str">
        <f t="shared" si="0"/>
        <v xml:space="preserve"> </v>
      </c>
      <c r="J41" s="29" t="str">
        <f t="shared" si="1"/>
        <v/>
      </c>
      <c r="K41" s="73" t="s">
        <v>579</v>
      </c>
      <c r="L41" s="76"/>
    </row>
    <row r="42" spans="1:12">
      <c r="A42" s="27"/>
    </row>
    <row r="43" spans="1:12">
      <c r="A43" s="267" t="s">
        <v>14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  <c r="L43" s="71"/>
    </row>
    <row r="44" spans="1:12">
      <c r="A44" s="245" t="s">
        <v>15</v>
      </c>
      <c r="B44" s="246"/>
      <c r="C44" s="246"/>
      <c r="D44" s="265">
        <f>Заявка!$Q$19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>
      <c r="A45" s="245" t="s">
        <v>16</v>
      </c>
      <c r="B45" s="246"/>
      <c r="C45" s="246"/>
      <c r="D45" s="265">
        <f>Заявка!$Q$20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263" t="s">
        <v>521</v>
      </c>
      <c r="B46" s="264"/>
      <c r="C46" s="264"/>
      <c r="D46" s="265">
        <f>Заявка!$Q$21</f>
        <v>0</v>
      </c>
      <c r="E46" s="265"/>
      <c r="F46" s="265"/>
      <c r="G46" s="265"/>
      <c r="H46" s="265"/>
      <c r="I46" s="265"/>
      <c r="J46" s="265"/>
      <c r="K46" s="266"/>
      <c r="L46" s="30"/>
    </row>
    <row r="47" spans="1:12" ht="15.75" customHeight="1">
      <c r="A47" s="30"/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48.75" customHeight="1">
      <c r="A48" s="261" t="s">
        <v>17</v>
      </c>
      <c r="B48" s="261"/>
      <c r="C48" s="261"/>
      <c r="D48" s="262">
        <f>Заявка!$R$35</f>
        <v>0</v>
      </c>
      <c r="E48" s="262"/>
      <c r="F48" s="262"/>
      <c r="G48" s="27"/>
      <c r="H48" s="27"/>
      <c r="I48" s="32"/>
      <c r="J48" s="32"/>
      <c r="K48" s="32"/>
      <c r="L48" s="27"/>
    </row>
    <row r="49" spans="4:12">
      <c r="D49" s="104" t="s">
        <v>21</v>
      </c>
      <c r="E49" s="104"/>
      <c r="F49" s="104"/>
      <c r="G49" s="104" t="s">
        <v>19</v>
      </c>
      <c r="H49" s="104"/>
      <c r="I49" s="104" t="s">
        <v>18</v>
      </c>
      <c r="J49" s="104"/>
      <c r="K49" s="104"/>
      <c r="L49" s="64"/>
    </row>
    <row r="51" spans="4:12" ht="15.75" customHeight="1"/>
    <row r="54" spans="4:12" ht="15.75" customHeight="1"/>
  </sheetData>
  <sheetProtection password="C853" sheet="1" objects="1" scenarios="1" selectLockedCells="1"/>
  <mergeCells count="27">
    <mergeCell ref="A46:C46"/>
    <mergeCell ref="D44:K44"/>
    <mergeCell ref="D45:K45"/>
    <mergeCell ref="D46:K46"/>
    <mergeCell ref="A43:K43"/>
    <mergeCell ref="A44:C44"/>
    <mergeCell ref="G49:H49"/>
    <mergeCell ref="A48:C48"/>
    <mergeCell ref="D49:F49"/>
    <mergeCell ref="I49:K49"/>
    <mergeCell ref="D48:F48"/>
    <mergeCell ref="F1:K1"/>
    <mergeCell ref="A1:C1"/>
    <mergeCell ref="A2:C2"/>
    <mergeCell ref="F2:K2"/>
    <mergeCell ref="A45:C45"/>
    <mergeCell ref="A7:K7"/>
    <mergeCell ref="D4:E4"/>
    <mergeCell ref="D5:E5"/>
    <mergeCell ref="A4:B4"/>
    <mergeCell ref="A5:B5"/>
    <mergeCell ref="F4:G4"/>
    <mergeCell ref="F5:G5"/>
    <mergeCell ref="H5:K5"/>
    <mergeCell ref="H4:K4"/>
    <mergeCell ref="A10:L10"/>
    <mergeCell ref="A12:L12"/>
  </mergeCells>
  <dataValidations count="2">
    <dataValidation type="list" allowBlank="1" showInputMessage="1" showErrorMessage="1" sqref="B11 B13:B41">
      <formula1>"-, ПН, СР, ЗП, ЗЗ, ВБ, ПМ"</formula1>
    </dataValidation>
    <dataValidation type="list" showInputMessage="1" showErrorMessage="1" sqref="K11 K13:K41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N53"/>
  <sheetViews>
    <sheetView view="pageBreakPreview" zoomScale="120" zoomScaleSheetLayoutView="120" workbookViewId="0">
      <selection activeCell="D28" sqref="D28"/>
    </sheetView>
  </sheetViews>
  <sheetFormatPr defaultRowHeight="15.75"/>
  <cols>
    <col min="1" max="1" width="3.625" style="11" bestFit="1" customWidth="1"/>
    <col min="2" max="2" width="5.375" style="11" customWidth="1"/>
    <col min="3" max="3" width="16.25" style="11" bestFit="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17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18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55" t="s">
        <v>529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7"/>
    </row>
    <row r="11" spans="1:14">
      <c r="A11" s="19" t="str">
        <f>IF(OR((K11="М"),(K11="Ж")),'1-30'!A41+1,"")</f>
        <v/>
      </c>
      <c r="B11" s="40" t="s">
        <v>579</v>
      </c>
      <c r="C11" s="60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84" t="str">
        <f>IF($D$4="","",IF(AND(($D$4-$G11)&lt;(18*365.2+1),($D$4-$G11)&gt;(10*365.2+1),OR($B11="СР",$B11="ПН",$B11="ЗП")),"СПР",""))</f>
        <v/>
      </c>
      <c r="K11" s="85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8"/>
      <c r="D12" s="48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77" t="str">
        <f>IF($D$4="","",IF(AND(($D$4-$G12)&lt;(18*365.2+1),($D$4-$G12)&gt;(10*365.2+1),OR($B12="СР",$B12="ПН",$B12="ЗП")),"СПР",""))</f>
        <v/>
      </c>
      <c r="K12" s="75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8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77" t="str">
        <f t="shared" ref="J13:J40" si="2">IF($D$4="","",IF(AND(($D$4-$G13)&lt;(18*365.2+1),($D$4-$G13)&gt;(10*365.2+1),OR($B13="СР",$B13="ПН",$B13="ЗП")),"СПР",""))</f>
        <v/>
      </c>
      <c r="K13" s="75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77" t="str">
        <f t="shared" si="2"/>
        <v/>
      </c>
      <c r="K14" s="75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77" t="str">
        <f t="shared" si="2"/>
        <v/>
      </c>
      <c r="K15" s="75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77" t="str">
        <f t="shared" si="2"/>
        <v/>
      </c>
      <c r="K16" s="75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77" t="str">
        <f t="shared" si="2"/>
        <v/>
      </c>
      <c r="K17" s="75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77" t="str">
        <f t="shared" si="2"/>
        <v/>
      </c>
      <c r="K18" s="75" t="s">
        <v>579</v>
      </c>
      <c r="L18" s="74"/>
      <c r="M18" s="27"/>
    </row>
    <row r="19" spans="1:13">
      <c r="A19" s="14" t="str">
        <f>IF(OR((K19="М"),(K19="Ж")),A18+1,"")</f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77" t="str">
        <f t="shared" si="2"/>
        <v/>
      </c>
      <c r="K19" s="75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77" t="str">
        <f t="shared" si="2"/>
        <v/>
      </c>
      <c r="K20" s="75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77" t="str">
        <f t="shared" si="2"/>
        <v/>
      </c>
      <c r="K21" s="75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77" t="str">
        <f t="shared" si="2"/>
        <v/>
      </c>
      <c r="K22" s="75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77" t="str">
        <f t="shared" si="2"/>
        <v/>
      </c>
      <c r="K23" s="75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77" t="str">
        <f t="shared" si="2"/>
        <v/>
      </c>
      <c r="K24" s="75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77" t="str">
        <f t="shared" si="2"/>
        <v/>
      </c>
      <c r="K25" s="75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77" t="str">
        <f t="shared" si="2"/>
        <v/>
      </c>
      <c r="K26" s="75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77" t="str">
        <f t="shared" si="2"/>
        <v/>
      </c>
      <c r="K27" s="75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77" t="str">
        <f t="shared" si="2"/>
        <v/>
      </c>
      <c r="K28" s="75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77" t="str">
        <f t="shared" si="2"/>
        <v/>
      </c>
      <c r="K29" s="75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77" t="str">
        <f t="shared" si="2"/>
        <v/>
      </c>
      <c r="K30" s="75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77" t="str">
        <f t="shared" si="2"/>
        <v/>
      </c>
      <c r="K31" s="75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77" t="str">
        <f t="shared" si="2"/>
        <v/>
      </c>
      <c r="K32" s="75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77" t="str">
        <f t="shared" si="2"/>
        <v/>
      </c>
      <c r="K33" s="75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77" t="str">
        <f t="shared" si="2"/>
        <v/>
      </c>
      <c r="K34" s="75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77" t="str">
        <f t="shared" si="2"/>
        <v/>
      </c>
      <c r="K35" s="75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77" t="str">
        <f t="shared" si="2"/>
        <v/>
      </c>
      <c r="K36" s="75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77" t="str">
        <f t="shared" si="2"/>
        <v/>
      </c>
      <c r="K37" s="75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77" t="str">
        <f t="shared" si="2"/>
        <v/>
      </c>
      <c r="K38" s="75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77" t="str">
        <f t="shared" si="2"/>
        <v/>
      </c>
      <c r="K39" s="75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91" t="str">
        <f t="shared" si="2"/>
        <v/>
      </c>
      <c r="K40" s="78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64"/>
    </row>
    <row r="50" ht="15.75" customHeight="1"/>
    <row r="53" ht="15.75" customHeight="1"/>
  </sheetData>
  <sheetProtection password="C853" sheet="1" objects="1" scenarios="1" selectLockedCells="1"/>
  <mergeCells count="26">
    <mergeCell ref="A10:L10"/>
    <mergeCell ref="D48:F48"/>
    <mergeCell ref="G48:H48"/>
    <mergeCell ref="I48:K48"/>
    <mergeCell ref="A42:K42"/>
    <mergeCell ref="A43:C43"/>
    <mergeCell ref="D43:K43"/>
    <mergeCell ref="A44:C44"/>
    <mergeCell ref="D44:K44"/>
    <mergeCell ref="A45:C45"/>
    <mergeCell ref="D45:K45"/>
    <mergeCell ref="A47:C47"/>
    <mergeCell ref="D47:F47"/>
    <mergeCell ref="A5:B5"/>
    <mergeCell ref="D5:E5"/>
    <mergeCell ref="F5:G5"/>
    <mergeCell ref="H5:K5"/>
    <mergeCell ref="A7:K7"/>
    <mergeCell ref="A1:C1"/>
    <mergeCell ref="F1:K1"/>
    <mergeCell ref="A2:C2"/>
    <mergeCell ref="F2:K2"/>
    <mergeCell ref="A4:B4"/>
    <mergeCell ref="D4:E4"/>
    <mergeCell ref="F4:G4"/>
    <mergeCell ref="H4:K4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17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18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553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1"/>
    </row>
    <row r="11" spans="1:14">
      <c r="A11" s="19" t="str">
        <f>IF(OR((K11="М"),(K11="Ж")),'31-60'!A40+1,"")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5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64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17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18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554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57"/>
    </row>
    <row r="11" spans="1:14">
      <c r="A11" s="19" t="str">
        <f>IF(OR((K11="М"),(K11="Ж")),'61-90'!A40+1,"")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83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72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72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72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72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72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72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72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72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72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72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72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72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72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72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72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72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72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72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72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72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72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72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72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72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72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72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72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72" t="s">
        <v>579</v>
      </c>
      <c r="L39" s="74"/>
    </row>
    <row r="40" spans="1:12" ht="16.5" thickBot="1">
      <c r="A40" s="15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73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64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17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18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2"/>
    </row>
    <row r="11" spans="1:14">
      <c r="A11" s="19" t="str">
        <f>IF(OR((K11="М"),(K11="Ж")),'91-120'!A40+1,"")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64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42:K42"/>
    <mergeCell ref="A43:C43"/>
    <mergeCell ref="D43:K43"/>
    <mergeCell ref="A44:C44"/>
    <mergeCell ref="D44:K44"/>
    <mergeCell ref="A10:L10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K11" sqref="K11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88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89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2"/>
    </row>
    <row r="11" spans="1:14">
      <c r="A11" s="19" t="str">
        <f>IF(OR((K11="М"),(K11="Ж")),'121-150'!A40+1,"")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47:C47"/>
    <mergeCell ref="D47:F47"/>
    <mergeCell ref="D48:F48"/>
    <mergeCell ref="G48:H48"/>
    <mergeCell ref="I48:K48"/>
  </mergeCells>
  <dataValidations count="2">
    <dataValidation type="list" showInputMessage="1" showErrorMessage="1" sqref="K11:K40">
      <formula1>"-, М, Ж"</formula1>
    </dataValidation>
    <dataValidation type="list" allowBlank="1" showInputMessage="1" showErrorMessage="1" sqref="B11:B40">
      <formula1>"-, ПН, СР, ЗП, ЗЗ, ВБ, ПМ"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view="pageBreakPreview" zoomScale="120" zoomScaleSheetLayoutView="120" workbookViewId="0">
      <selection activeCell="F27" sqref="F27"/>
    </sheetView>
  </sheetViews>
  <sheetFormatPr defaultRowHeight="15.75"/>
  <cols>
    <col min="1" max="1" width="4.5" style="11" bestFit="1" customWidth="1"/>
    <col min="2" max="2" width="5.375" style="11" customWidth="1"/>
    <col min="3" max="3" width="14.625" style="11" customWidth="1"/>
    <col min="4" max="4" width="18.75" style="12" customWidth="1"/>
    <col min="5" max="5" width="15" style="12" customWidth="1"/>
    <col min="6" max="6" width="17.5" style="12" customWidth="1"/>
    <col min="7" max="7" width="11" style="11" bestFit="1" customWidth="1"/>
    <col min="8" max="8" width="9.75" style="11" customWidth="1"/>
    <col min="9" max="9" width="4.25" style="11" customWidth="1"/>
    <col min="10" max="10" width="4.75" style="11" bestFit="1" customWidth="1"/>
    <col min="11" max="11" width="4.375" style="11" customWidth="1"/>
    <col min="12" max="12" width="5.375" style="11" customWidth="1"/>
    <col min="13" max="13" width="9" style="11"/>
    <col min="14" max="14" width="9.875" style="11" bestFit="1" customWidth="1"/>
    <col min="15" max="16384" width="9" style="11"/>
  </cols>
  <sheetData>
    <row r="1" spans="1:14" ht="78.75" customHeight="1">
      <c r="A1" s="240" t="s">
        <v>0</v>
      </c>
      <c r="B1" s="241"/>
      <c r="C1" s="241"/>
      <c r="D1" s="5">
        <f>Заявка!$J$2</f>
        <v>0</v>
      </c>
      <c r="E1" s="6" t="s">
        <v>1</v>
      </c>
      <c r="F1" s="238">
        <f>Заявка!$AK$1</f>
        <v>0</v>
      </c>
      <c r="G1" s="238"/>
      <c r="H1" s="238"/>
      <c r="I1" s="238"/>
      <c r="J1" s="238"/>
      <c r="K1" s="239"/>
      <c r="L1" s="65"/>
    </row>
    <row r="2" spans="1:14" ht="18.75" customHeight="1">
      <c r="A2" s="240" t="s">
        <v>2</v>
      </c>
      <c r="B2" s="241"/>
      <c r="C2" s="241"/>
      <c r="D2" s="21">
        <f>Заявка!$J$3</f>
        <v>0</v>
      </c>
      <c r="E2" s="88" t="s">
        <v>3</v>
      </c>
      <c r="F2" s="270">
        <f>Заявка!$J$1</f>
        <v>0</v>
      </c>
      <c r="G2" s="270"/>
      <c r="H2" s="270"/>
      <c r="I2" s="270"/>
      <c r="J2" s="270"/>
      <c r="K2" s="271"/>
      <c r="L2" s="9"/>
    </row>
    <row r="3" spans="1:14" ht="7.5" customHeight="1">
      <c r="A3" s="7"/>
      <c r="B3" s="7"/>
      <c r="C3" s="7"/>
      <c r="D3" s="8"/>
      <c r="E3" s="7"/>
      <c r="F3" s="9"/>
      <c r="G3" s="9"/>
      <c r="H3" s="9"/>
      <c r="I3" s="9"/>
      <c r="J3" s="9"/>
      <c r="K3" s="9"/>
      <c r="L3" s="9"/>
    </row>
    <row r="4" spans="1:14" ht="18.75" customHeight="1">
      <c r="A4" s="252" t="str">
        <f>Заявка!$A$11</f>
        <v>755А</v>
      </c>
      <c r="B4" s="253"/>
      <c r="C4" s="10">
        <f>Заявка!$H$11</f>
        <v>0</v>
      </c>
      <c r="D4" s="250">
        <f>Заявка!$O$11</f>
        <v>45792</v>
      </c>
      <c r="E4" s="250"/>
      <c r="F4" s="250" t="str">
        <f>Заявка!$A$14</f>
        <v>Москва Окт.</v>
      </c>
      <c r="G4" s="250"/>
      <c r="H4" s="250" t="str">
        <f>Заявка!$O$14</f>
        <v>Бологое</v>
      </c>
      <c r="I4" s="250"/>
      <c r="J4" s="250"/>
      <c r="K4" s="250"/>
      <c r="L4" s="66"/>
    </row>
    <row r="5" spans="1:14">
      <c r="A5" s="254" t="s">
        <v>8</v>
      </c>
      <c r="B5" s="254"/>
      <c r="C5" s="89" t="s">
        <v>506</v>
      </c>
      <c r="D5" s="251" t="s">
        <v>505</v>
      </c>
      <c r="E5" s="251"/>
      <c r="F5" s="254" t="s">
        <v>11</v>
      </c>
      <c r="G5" s="254"/>
      <c r="H5" s="254" t="s">
        <v>12</v>
      </c>
      <c r="I5" s="254"/>
      <c r="J5" s="254"/>
      <c r="K5" s="254"/>
      <c r="L5" s="67"/>
    </row>
    <row r="7" spans="1:14">
      <c r="A7" s="247" t="s">
        <v>507</v>
      </c>
      <c r="B7" s="248"/>
      <c r="C7" s="248"/>
      <c r="D7" s="248"/>
      <c r="E7" s="248"/>
      <c r="F7" s="248"/>
      <c r="G7" s="248"/>
      <c r="H7" s="248"/>
      <c r="I7" s="248"/>
      <c r="J7" s="248"/>
      <c r="K7" s="249"/>
      <c r="L7" s="68"/>
    </row>
    <row r="8" spans="1:14" ht="16.5" thickBot="1"/>
    <row r="9" spans="1:14" s="16" customFormat="1" ht="48" thickBot="1">
      <c r="A9" s="1" t="s">
        <v>508</v>
      </c>
      <c r="B9" s="2" t="s">
        <v>509</v>
      </c>
      <c r="C9" s="3" t="s">
        <v>516</v>
      </c>
      <c r="D9" s="2" t="s">
        <v>517</v>
      </c>
      <c r="E9" s="2" t="s">
        <v>518</v>
      </c>
      <c r="F9" s="2" t="s">
        <v>519</v>
      </c>
      <c r="G9" s="2" t="s">
        <v>510</v>
      </c>
      <c r="H9" s="2" t="s">
        <v>520</v>
      </c>
      <c r="I9" s="2" t="s">
        <v>511</v>
      </c>
      <c r="J9" s="2" t="s">
        <v>512</v>
      </c>
      <c r="K9" s="4" t="s">
        <v>513</v>
      </c>
      <c r="L9" s="70" t="s">
        <v>630</v>
      </c>
    </row>
    <row r="10" spans="1:14" s="16" customFormat="1" ht="18.75" customHeight="1" thickBot="1">
      <c r="A10" s="279" t="s">
        <v>580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2"/>
    </row>
    <row r="11" spans="1:14">
      <c r="A11" s="19" t="str">
        <f>IF(OR((K11="М"),(K11="Ж")),'151-180'!A40+1,"")</f>
        <v/>
      </c>
      <c r="B11" s="40" t="s">
        <v>579</v>
      </c>
      <c r="C11" s="59"/>
      <c r="D11" s="60"/>
      <c r="E11" s="60"/>
      <c r="F11" s="61"/>
      <c r="G11" s="62"/>
      <c r="H11" s="63"/>
      <c r="I11" s="20" t="str">
        <f>IF($D$4="","",IF(AND(($D$4-'[1]31-60'!$G11)&lt;(10*365.2+1),(OR(B11="СР",B11="ЗП"))),"+"," "))</f>
        <v xml:space="preserve"> </v>
      </c>
      <c r="J11" s="37" t="str">
        <f>IF($D$4="","",IF(AND(($D$4-$G11)&lt;(18*365.2+1),($D$4-$G11)&gt;(10*365.2+1),OR($B11="СР",$B11="ПН",$B11="ЗП")),"СПР",""))</f>
        <v/>
      </c>
      <c r="K11" s="79" t="s">
        <v>579</v>
      </c>
      <c r="L11" s="80"/>
      <c r="M11" s="27"/>
    </row>
    <row r="12" spans="1:14">
      <c r="A12" s="14" t="str">
        <f>IF(OR((K12="М"),(K12="Ж")),A11+1,"")</f>
        <v/>
      </c>
      <c r="B12" s="38" t="s">
        <v>579</v>
      </c>
      <c r="C12" s="47"/>
      <c r="D12" s="49"/>
      <c r="E12" s="48"/>
      <c r="F12" s="49"/>
      <c r="G12" s="50"/>
      <c r="H12" s="51"/>
      <c r="I12" s="13" t="str">
        <f>IF($D$4="","",IF(AND(($D$4-$G12)&lt;(10*365.2+1),(OR(B12="СР",B12="ЗП"))),"+"," "))</f>
        <v xml:space="preserve"> </v>
      </c>
      <c r="J12" s="26" t="str">
        <f>IF($D$4="","",IF(AND(($D$4-$G12)&lt;(18*365.2+1),($D$4-$G12)&gt;(10*365.2+1),OR($B12="СР",$B12="ПН",$B12="ЗП")),"СПР",""))</f>
        <v/>
      </c>
      <c r="K12" s="81" t="s">
        <v>579</v>
      </c>
      <c r="L12" s="74"/>
      <c r="M12" s="27"/>
    </row>
    <row r="13" spans="1:14">
      <c r="A13" s="14" t="str">
        <f t="shared" ref="A13:A40" si="0">IF(OR((K13="М"),(K13="Ж")),A12+1,"")</f>
        <v/>
      </c>
      <c r="B13" s="38" t="s">
        <v>579</v>
      </c>
      <c r="C13" s="47"/>
      <c r="D13" s="48"/>
      <c r="E13" s="48"/>
      <c r="F13" s="49"/>
      <c r="G13" s="50"/>
      <c r="H13" s="51"/>
      <c r="I13" s="13" t="str">
        <f t="shared" ref="I13:I39" si="1">IF($D$4="","",IF(AND(($D$4-$G13)&lt;(10*365.2+1),(OR(B13="СР",B13="ЗП"))),"+"," "))</f>
        <v xml:space="preserve"> </v>
      </c>
      <c r="J13" s="26" t="str">
        <f t="shared" ref="J13:J40" si="2">IF($D$4="","",IF(AND(($D$4-$G13)&lt;(18*365.2+1),($D$4-$G13)&gt;(10*365.2+1),OR($B13="СР",$B13="ПН",$B13="ЗП")),"СПР",""))</f>
        <v/>
      </c>
      <c r="K13" s="81" t="s">
        <v>579</v>
      </c>
      <c r="L13" s="74"/>
      <c r="M13" s="27"/>
    </row>
    <row r="14" spans="1:14">
      <c r="A14" s="14" t="str">
        <f t="shared" si="0"/>
        <v/>
      </c>
      <c r="B14" s="38" t="s">
        <v>579</v>
      </c>
      <c r="C14" s="47"/>
      <c r="D14" s="48"/>
      <c r="E14" s="48"/>
      <c r="F14" s="49"/>
      <c r="G14" s="50"/>
      <c r="H14" s="51"/>
      <c r="I14" s="13" t="str">
        <f t="shared" si="1"/>
        <v xml:space="preserve"> </v>
      </c>
      <c r="J14" s="26" t="str">
        <f t="shared" si="2"/>
        <v/>
      </c>
      <c r="K14" s="81" t="s">
        <v>579</v>
      </c>
      <c r="L14" s="74"/>
      <c r="M14" s="27"/>
    </row>
    <row r="15" spans="1:14">
      <c r="A15" s="14" t="str">
        <f t="shared" si="0"/>
        <v/>
      </c>
      <c r="B15" s="38" t="s">
        <v>579</v>
      </c>
      <c r="C15" s="47"/>
      <c r="D15" s="48"/>
      <c r="E15" s="48"/>
      <c r="F15" s="49"/>
      <c r="G15" s="50"/>
      <c r="H15" s="51"/>
      <c r="I15" s="13" t="str">
        <f t="shared" si="1"/>
        <v xml:space="preserve"> </v>
      </c>
      <c r="J15" s="26" t="str">
        <f t="shared" si="2"/>
        <v/>
      </c>
      <c r="K15" s="81" t="s">
        <v>579</v>
      </c>
      <c r="L15" s="74"/>
      <c r="M15" s="27"/>
      <c r="N15" s="28"/>
    </row>
    <row r="16" spans="1:14">
      <c r="A16" s="14" t="str">
        <f t="shared" si="0"/>
        <v/>
      </c>
      <c r="B16" s="38" t="s">
        <v>579</v>
      </c>
      <c r="C16" s="47"/>
      <c r="D16" s="48"/>
      <c r="E16" s="48"/>
      <c r="F16" s="49"/>
      <c r="G16" s="50"/>
      <c r="H16" s="51"/>
      <c r="I16" s="13" t="str">
        <f>IF($D$4="","",IF(AND(($D$4-$G16)&lt;(10*365.2+1),(OR(B16="СР",B16="ЗП"))),"+"," "))</f>
        <v xml:space="preserve"> </v>
      </c>
      <c r="J16" s="26" t="str">
        <f t="shared" si="2"/>
        <v/>
      </c>
      <c r="K16" s="81" t="s">
        <v>579</v>
      </c>
      <c r="L16" s="74"/>
      <c r="M16" s="27"/>
    </row>
    <row r="17" spans="1:13">
      <c r="A17" s="14" t="str">
        <f t="shared" si="0"/>
        <v/>
      </c>
      <c r="B17" s="38" t="s">
        <v>579</v>
      </c>
      <c r="C17" s="47"/>
      <c r="D17" s="48"/>
      <c r="E17" s="48"/>
      <c r="F17" s="49"/>
      <c r="G17" s="50"/>
      <c r="H17" s="51"/>
      <c r="I17" s="13" t="str">
        <f>IF($D$4="","",IF(AND(($D$4-$G17)&lt;(10*365.2+1),(OR(B17="СР",B17="ЗП"))),"+"," "))</f>
        <v xml:space="preserve"> </v>
      </c>
      <c r="J17" s="26" t="str">
        <f t="shared" si="2"/>
        <v/>
      </c>
      <c r="K17" s="81" t="s">
        <v>579</v>
      </c>
      <c r="L17" s="74"/>
      <c r="M17" s="27"/>
    </row>
    <row r="18" spans="1:13">
      <c r="A18" s="14" t="str">
        <f t="shared" si="0"/>
        <v/>
      </c>
      <c r="B18" s="38" t="s">
        <v>579</v>
      </c>
      <c r="C18" s="47"/>
      <c r="D18" s="48"/>
      <c r="E18" s="48"/>
      <c r="F18" s="49"/>
      <c r="G18" s="50"/>
      <c r="H18" s="51"/>
      <c r="I18" s="13" t="str">
        <f t="shared" si="1"/>
        <v xml:space="preserve"> </v>
      </c>
      <c r="J18" s="26" t="str">
        <f t="shared" si="2"/>
        <v/>
      </c>
      <c r="K18" s="81" t="s">
        <v>579</v>
      </c>
      <c r="L18" s="74"/>
      <c r="M18" s="27"/>
    </row>
    <row r="19" spans="1:13">
      <c r="A19" s="14" t="str">
        <f t="shared" si="0"/>
        <v/>
      </c>
      <c r="B19" s="38" t="s">
        <v>579</v>
      </c>
      <c r="C19" s="47"/>
      <c r="D19" s="48"/>
      <c r="E19" s="48"/>
      <c r="F19" s="49"/>
      <c r="G19" s="50"/>
      <c r="H19" s="51"/>
      <c r="I19" s="13" t="str">
        <f t="shared" si="1"/>
        <v xml:space="preserve"> </v>
      </c>
      <c r="J19" s="26" t="str">
        <f t="shared" si="2"/>
        <v/>
      </c>
      <c r="K19" s="81" t="s">
        <v>579</v>
      </c>
      <c r="L19" s="74"/>
      <c r="M19" s="27"/>
    </row>
    <row r="20" spans="1:13">
      <c r="A20" s="14" t="str">
        <f t="shared" si="0"/>
        <v/>
      </c>
      <c r="B20" s="38" t="s">
        <v>579</v>
      </c>
      <c r="C20" s="47"/>
      <c r="D20" s="48"/>
      <c r="E20" s="48"/>
      <c r="F20" s="49"/>
      <c r="G20" s="50"/>
      <c r="H20" s="51"/>
      <c r="I20" s="13" t="str">
        <f t="shared" si="1"/>
        <v xml:space="preserve"> </v>
      </c>
      <c r="J20" s="26" t="str">
        <f t="shared" si="2"/>
        <v/>
      </c>
      <c r="K20" s="81" t="s">
        <v>579</v>
      </c>
      <c r="L20" s="74"/>
      <c r="M20" s="27"/>
    </row>
    <row r="21" spans="1:13">
      <c r="A21" s="14" t="str">
        <f t="shared" si="0"/>
        <v/>
      </c>
      <c r="B21" s="38" t="s">
        <v>579</v>
      </c>
      <c r="C21" s="47"/>
      <c r="D21" s="49"/>
      <c r="E21" s="48"/>
      <c r="F21" s="49"/>
      <c r="G21" s="50"/>
      <c r="H21" s="51"/>
      <c r="I21" s="13" t="str">
        <f t="shared" si="1"/>
        <v xml:space="preserve"> </v>
      </c>
      <c r="J21" s="26" t="str">
        <f t="shared" si="2"/>
        <v/>
      </c>
      <c r="K21" s="81" t="s">
        <v>579</v>
      </c>
      <c r="L21" s="74"/>
      <c r="M21" s="27"/>
    </row>
    <row r="22" spans="1:13">
      <c r="A22" s="14" t="str">
        <f t="shared" si="0"/>
        <v/>
      </c>
      <c r="B22" s="38" t="s">
        <v>579</v>
      </c>
      <c r="C22" s="47"/>
      <c r="D22" s="48"/>
      <c r="E22" s="48"/>
      <c r="F22" s="49"/>
      <c r="G22" s="50"/>
      <c r="H22" s="51"/>
      <c r="I22" s="13" t="str">
        <f t="shared" si="1"/>
        <v xml:space="preserve"> </v>
      </c>
      <c r="J22" s="26" t="str">
        <f t="shared" si="2"/>
        <v/>
      </c>
      <c r="K22" s="81" t="s">
        <v>579</v>
      </c>
      <c r="L22" s="74"/>
      <c r="M22" s="27"/>
    </row>
    <row r="23" spans="1:13">
      <c r="A23" s="14" t="str">
        <f t="shared" si="0"/>
        <v/>
      </c>
      <c r="B23" s="38" t="s">
        <v>579</v>
      </c>
      <c r="C23" s="47"/>
      <c r="D23" s="48"/>
      <c r="E23" s="48"/>
      <c r="F23" s="49"/>
      <c r="G23" s="50"/>
      <c r="H23" s="51"/>
      <c r="I23" s="13" t="str">
        <f t="shared" si="1"/>
        <v xml:space="preserve"> </v>
      </c>
      <c r="J23" s="26" t="str">
        <f t="shared" si="2"/>
        <v/>
      </c>
      <c r="K23" s="81" t="s">
        <v>579</v>
      </c>
      <c r="L23" s="74"/>
      <c r="M23" s="27"/>
    </row>
    <row r="24" spans="1:13">
      <c r="A24" s="14" t="str">
        <f t="shared" si="0"/>
        <v/>
      </c>
      <c r="B24" s="38" t="s">
        <v>579</v>
      </c>
      <c r="C24" s="47"/>
      <c r="D24" s="48"/>
      <c r="E24" s="48"/>
      <c r="F24" s="49"/>
      <c r="G24" s="50"/>
      <c r="H24" s="51"/>
      <c r="I24" s="13" t="str">
        <f t="shared" si="1"/>
        <v xml:space="preserve"> </v>
      </c>
      <c r="J24" s="26" t="str">
        <f t="shared" si="2"/>
        <v/>
      </c>
      <c r="K24" s="81" t="s">
        <v>579</v>
      </c>
      <c r="L24" s="74"/>
    </row>
    <row r="25" spans="1:13">
      <c r="A25" s="14" t="str">
        <f t="shared" si="0"/>
        <v/>
      </c>
      <c r="B25" s="38" t="s">
        <v>579</v>
      </c>
      <c r="C25" s="47"/>
      <c r="D25" s="48"/>
      <c r="E25" s="48"/>
      <c r="F25" s="49"/>
      <c r="G25" s="50"/>
      <c r="H25" s="51"/>
      <c r="I25" s="13" t="str">
        <f t="shared" si="1"/>
        <v xml:space="preserve"> </v>
      </c>
      <c r="J25" s="26" t="str">
        <f t="shared" si="2"/>
        <v/>
      </c>
      <c r="K25" s="81" t="s">
        <v>579</v>
      </c>
      <c r="L25" s="74"/>
    </row>
    <row r="26" spans="1:13">
      <c r="A26" s="14" t="str">
        <f t="shared" si="0"/>
        <v/>
      </c>
      <c r="B26" s="38" t="s">
        <v>579</v>
      </c>
      <c r="C26" s="47"/>
      <c r="D26" s="48"/>
      <c r="E26" s="48"/>
      <c r="F26" s="49"/>
      <c r="G26" s="50"/>
      <c r="H26" s="51"/>
      <c r="I26" s="13" t="str">
        <f t="shared" si="1"/>
        <v xml:space="preserve"> </v>
      </c>
      <c r="J26" s="26" t="str">
        <f t="shared" si="2"/>
        <v/>
      </c>
      <c r="K26" s="81" t="s">
        <v>579</v>
      </c>
      <c r="L26" s="74"/>
    </row>
    <row r="27" spans="1:13">
      <c r="A27" s="14" t="str">
        <f t="shared" si="0"/>
        <v/>
      </c>
      <c r="B27" s="38" t="s">
        <v>579</v>
      </c>
      <c r="C27" s="47"/>
      <c r="D27" s="48"/>
      <c r="E27" s="48"/>
      <c r="F27" s="49"/>
      <c r="G27" s="50"/>
      <c r="H27" s="51"/>
      <c r="I27" s="13" t="str">
        <f t="shared" si="1"/>
        <v xml:space="preserve"> </v>
      </c>
      <c r="J27" s="26" t="str">
        <f t="shared" si="2"/>
        <v/>
      </c>
      <c r="K27" s="81" t="s">
        <v>579</v>
      </c>
      <c r="L27" s="74"/>
    </row>
    <row r="28" spans="1:13">
      <c r="A28" s="14" t="str">
        <f t="shared" si="0"/>
        <v/>
      </c>
      <c r="B28" s="38" t="s">
        <v>579</v>
      </c>
      <c r="C28" s="47"/>
      <c r="D28" s="48"/>
      <c r="E28" s="48"/>
      <c r="F28" s="49"/>
      <c r="G28" s="50"/>
      <c r="H28" s="51"/>
      <c r="I28" s="13" t="str">
        <f t="shared" si="1"/>
        <v xml:space="preserve"> </v>
      </c>
      <c r="J28" s="26" t="str">
        <f t="shared" si="2"/>
        <v/>
      </c>
      <c r="K28" s="81" t="s">
        <v>579</v>
      </c>
      <c r="L28" s="74"/>
    </row>
    <row r="29" spans="1:13">
      <c r="A29" s="14" t="str">
        <f t="shared" si="0"/>
        <v/>
      </c>
      <c r="B29" s="38" t="s">
        <v>579</v>
      </c>
      <c r="C29" s="47"/>
      <c r="D29" s="48"/>
      <c r="E29" s="48"/>
      <c r="F29" s="49"/>
      <c r="G29" s="50"/>
      <c r="H29" s="51"/>
      <c r="I29" s="13" t="str">
        <f t="shared" si="1"/>
        <v xml:space="preserve"> </v>
      </c>
      <c r="J29" s="26" t="str">
        <f t="shared" si="2"/>
        <v/>
      </c>
      <c r="K29" s="81" t="s">
        <v>579</v>
      </c>
      <c r="L29" s="74"/>
    </row>
    <row r="30" spans="1:13">
      <c r="A30" s="14" t="str">
        <f t="shared" si="0"/>
        <v/>
      </c>
      <c r="B30" s="38" t="s">
        <v>579</v>
      </c>
      <c r="C30" s="47"/>
      <c r="D30" s="49"/>
      <c r="E30" s="48"/>
      <c r="F30" s="49"/>
      <c r="G30" s="50"/>
      <c r="H30" s="51"/>
      <c r="I30" s="13" t="str">
        <f t="shared" si="1"/>
        <v xml:space="preserve"> </v>
      </c>
      <c r="J30" s="26" t="str">
        <f t="shared" si="2"/>
        <v/>
      </c>
      <c r="K30" s="81" t="s">
        <v>579</v>
      </c>
      <c r="L30" s="74"/>
    </row>
    <row r="31" spans="1:13">
      <c r="A31" s="14" t="str">
        <f t="shared" si="0"/>
        <v/>
      </c>
      <c r="B31" s="38" t="s">
        <v>579</v>
      </c>
      <c r="C31" s="48"/>
      <c r="D31" s="48"/>
      <c r="E31" s="48"/>
      <c r="F31" s="49"/>
      <c r="G31" s="50"/>
      <c r="H31" s="51"/>
      <c r="I31" s="13" t="str">
        <f t="shared" si="1"/>
        <v xml:space="preserve"> </v>
      </c>
      <c r="J31" s="26" t="str">
        <f t="shared" si="2"/>
        <v/>
      </c>
      <c r="K31" s="81" t="s">
        <v>579</v>
      </c>
      <c r="L31" s="74"/>
    </row>
    <row r="32" spans="1:13">
      <c r="A32" s="14" t="str">
        <f t="shared" si="0"/>
        <v/>
      </c>
      <c r="B32" s="38" t="s">
        <v>579</v>
      </c>
      <c r="C32" s="48"/>
      <c r="D32" s="48"/>
      <c r="E32" s="48"/>
      <c r="F32" s="49"/>
      <c r="G32" s="50"/>
      <c r="H32" s="51"/>
      <c r="I32" s="13" t="str">
        <f t="shared" si="1"/>
        <v xml:space="preserve"> </v>
      </c>
      <c r="J32" s="26" t="str">
        <f t="shared" si="2"/>
        <v/>
      </c>
      <c r="K32" s="81" t="s">
        <v>579</v>
      </c>
      <c r="L32" s="74"/>
    </row>
    <row r="33" spans="1:12">
      <c r="A33" s="14" t="str">
        <f t="shared" si="0"/>
        <v/>
      </c>
      <c r="B33" s="38" t="s">
        <v>579</v>
      </c>
      <c r="C33" s="48"/>
      <c r="D33" s="48"/>
      <c r="E33" s="48"/>
      <c r="F33" s="49"/>
      <c r="G33" s="50"/>
      <c r="H33" s="51"/>
      <c r="I33" s="13" t="str">
        <f t="shared" si="1"/>
        <v xml:space="preserve"> </v>
      </c>
      <c r="J33" s="26" t="str">
        <f t="shared" si="2"/>
        <v/>
      </c>
      <c r="K33" s="81" t="s">
        <v>579</v>
      </c>
      <c r="L33" s="74"/>
    </row>
    <row r="34" spans="1:12">
      <c r="A34" s="14" t="str">
        <f t="shared" si="0"/>
        <v/>
      </c>
      <c r="B34" s="38" t="s">
        <v>579</v>
      </c>
      <c r="C34" s="48"/>
      <c r="D34" s="48"/>
      <c r="E34" s="48"/>
      <c r="F34" s="49"/>
      <c r="G34" s="50"/>
      <c r="H34" s="51"/>
      <c r="I34" s="13" t="str">
        <f t="shared" si="1"/>
        <v xml:space="preserve"> </v>
      </c>
      <c r="J34" s="26" t="str">
        <f t="shared" si="2"/>
        <v/>
      </c>
      <c r="K34" s="81" t="s">
        <v>579</v>
      </c>
      <c r="L34" s="74"/>
    </row>
    <row r="35" spans="1:12">
      <c r="A35" s="14" t="str">
        <f t="shared" si="0"/>
        <v/>
      </c>
      <c r="B35" s="38" t="s">
        <v>579</v>
      </c>
      <c r="C35" s="48"/>
      <c r="D35" s="48"/>
      <c r="E35" s="48"/>
      <c r="F35" s="49"/>
      <c r="G35" s="50"/>
      <c r="H35" s="51"/>
      <c r="I35" s="13" t="str">
        <f t="shared" si="1"/>
        <v xml:space="preserve"> </v>
      </c>
      <c r="J35" s="26" t="str">
        <f t="shared" si="2"/>
        <v/>
      </c>
      <c r="K35" s="81" t="s">
        <v>579</v>
      </c>
      <c r="L35" s="74"/>
    </row>
    <row r="36" spans="1:12">
      <c r="A36" s="14" t="str">
        <f t="shared" si="0"/>
        <v/>
      </c>
      <c r="B36" s="38" t="s">
        <v>579</v>
      </c>
      <c r="C36" s="48"/>
      <c r="D36" s="48"/>
      <c r="E36" s="48"/>
      <c r="F36" s="49"/>
      <c r="G36" s="50"/>
      <c r="H36" s="51"/>
      <c r="I36" s="13" t="str">
        <f t="shared" si="1"/>
        <v xml:space="preserve"> </v>
      </c>
      <c r="J36" s="26" t="str">
        <f t="shared" si="2"/>
        <v/>
      </c>
      <c r="K36" s="81" t="s">
        <v>579</v>
      </c>
      <c r="L36" s="74"/>
    </row>
    <row r="37" spans="1:12">
      <c r="A37" s="14" t="str">
        <f t="shared" si="0"/>
        <v/>
      </c>
      <c r="B37" s="38" t="s">
        <v>579</v>
      </c>
      <c r="C37" s="48"/>
      <c r="D37" s="48"/>
      <c r="E37" s="48"/>
      <c r="F37" s="49"/>
      <c r="G37" s="50"/>
      <c r="H37" s="51"/>
      <c r="I37" s="13" t="str">
        <f t="shared" si="1"/>
        <v xml:space="preserve"> </v>
      </c>
      <c r="J37" s="26" t="str">
        <f t="shared" si="2"/>
        <v/>
      </c>
      <c r="K37" s="81" t="s">
        <v>579</v>
      </c>
      <c r="L37" s="74"/>
    </row>
    <row r="38" spans="1:12">
      <c r="A38" s="14" t="str">
        <f t="shared" si="0"/>
        <v/>
      </c>
      <c r="B38" s="38" t="s">
        <v>579</v>
      </c>
      <c r="C38" s="49"/>
      <c r="D38" s="48"/>
      <c r="E38" s="48"/>
      <c r="F38" s="49"/>
      <c r="G38" s="50"/>
      <c r="H38" s="51"/>
      <c r="I38" s="13" t="str">
        <f t="shared" si="1"/>
        <v xml:space="preserve"> </v>
      </c>
      <c r="J38" s="26" t="str">
        <f t="shared" si="2"/>
        <v/>
      </c>
      <c r="K38" s="81" t="s">
        <v>579</v>
      </c>
      <c r="L38" s="74"/>
    </row>
    <row r="39" spans="1:12">
      <c r="A39" s="14" t="str">
        <f t="shared" si="0"/>
        <v/>
      </c>
      <c r="B39" s="38" t="s">
        <v>579</v>
      </c>
      <c r="C39" s="49"/>
      <c r="D39" s="48"/>
      <c r="E39" s="48"/>
      <c r="F39" s="49"/>
      <c r="G39" s="50"/>
      <c r="H39" s="51"/>
      <c r="I39" s="13" t="str">
        <f t="shared" si="1"/>
        <v xml:space="preserve"> </v>
      </c>
      <c r="J39" s="26" t="str">
        <f t="shared" si="2"/>
        <v/>
      </c>
      <c r="K39" s="81" t="s">
        <v>579</v>
      </c>
      <c r="L39" s="74"/>
    </row>
    <row r="40" spans="1:12" ht="16.5" thickBot="1">
      <c r="A40" s="14" t="str">
        <f t="shared" si="0"/>
        <v/>
      </c>
      <c r="B40" s="39" t="s">
        <v>579</v>
      </c>
      <c r="C40" s="54"/>
      <c r="D40" s="55"/>
      <c r="E40" s="55"/>
      <c r="F40" s="54"/>
      <c r="G40" s="56"/>
      <c r="H40" s="58"/>
      <c r="I40" s="93" t="str">
        <f>IF($D$4="","",IF(AND(($D$4-$G40)&lt;(10*365.2+1),(OR(B40="СР",B40="ЗП"))),"+"," "))</f>
        <v xml:space="preserve"> </v>
      </c>
      <c r="J40" s="29" t="str">
        <f t="shared" si="2"/>
        <v/>
      </c>
      <c r="K40" s="82" t="s">
        <v>579</v>
      </c>
      <c r="L40" s="76"/>
    </row>
    <row r="41" spans="1:12">
      <c r="A41" s="27"/>
    </row>
    <row r="42" spans="1:12">
      <c r="A42" s="272" t="s">
        <v>14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  <c r="L42" s="69"/>
    </row>
    <row r="43" spans="1:12">
      <c r="A43" s="275" t="s">
        <v>15</v>
      </c>
      <c r="B43" s="276"/>
      <c r="C43" s="276"/>
      <c r="D43" s="265">
        <f>Заявка!$Q$19</f>
        <v>0</v>
      </c>
      <c r="E43" s="265"/>
      <c r="F43" s="265"/>
      <c r="G43" s="265"/>
      <c r="H43" s="265"/>
      <c r="I43" s="265"/>
      <c r="J43" s="265"/>
      <c r="K43" s="266"/>
      <c r="L43" s="30"/>
    </row>
    <row r="44" spans="1:12">
      <c r="A44" s="275" t="s">
        <v>16</v>
      </c>
      <c r="B44" s="276"/>
      <c r="C44" s="276"/>
      <c r="D44" s="265">
        <f>Заявка!$Q$20</f>
        <v>0</v>
      </c>
      <c r="E44" s="265"/>
      <c r="F44" s="265"/>
      <c r="G44" s="265"/>
      <c r="H44" s="265"/>
      <c r="I44" s="265"/>
      <c r="J44" s="265"/>
      <c r="K44" s="266"/>
      <c r="L44" s="30"/>
    </row>
    <row r="45" spans="1:12" ht="15.75" customHeight="1">
      <c r="A45" s="277" t="s">
        <v>521</v>
      </c>
      <c r="B45" s="278"/>
      <c r="C45" s="278"/>
      <c r="D45" s="265">
        <f>Заявка!$Q$21</f>
        <v>0</v>
      </c>
      <c r="E45" s="265"/>
      <c r="F45" s="265"/>
      <c r="G45" s="265"/>
      <c r="H45" s="265"/>
      <c r="I45" s="265"/>
      <c r="J45" s="265"/>
      <c r="K45" s="266"/>
      <c r="L45" s="30"/>
    </row>
    <row r="46" spans="1:12" ht="15.75" customHeight="1">
      <c r="A46" s="30"/>
      <c r="B46" s="30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48.75" customHeight="1">
      <c r="A47" s="261" t="s">
        <v>17</v>
      </c>
      <c r="B47" s="261"/>
      <c r="C47" s="261"/>
      <c r="D47" s="262">
        <f>Заявка!$R$35</f>
        <v>0</v>
      </c>
      <c r="E47" s="262"/>
      <c r="F47" s="262"/>
      <c r="G47" s="27"/>
      <c r="H47" s="27"/>
      <c r="I47" s="32"/>
      <c r="J47" s="32"/>
      <c r="K47" s="32"/>
      <c r="L47" s="27"/>
    </row>
    <row r="48" spans="1:12">
      <c r="D48" s="104" t="s">
        <v>21</v>
      </c>
      <c r="E48" s="104"/>
      <c r="F48" s="104"/>
      <c r="G48" s="104" t="s">
        <v>18</v>
      </c>
      <c r="H48" s="104"/>
      <c r="I48" s="104" t="s">
        <v>19</v>
      </c>
      <c r="J48" s="104"/>
      <c r="K48" s="104"/>
      <c r="L48" s="87"/>
    </row>
    <row r="50" ht="15.75" customHeight="1"/>
    <row r="53" ht="15.75" customHeight="1"/>
  </sheetData>
  <sheetProtection password="C853" sheet="1" objects="1" scenarios="1" selectLockedCells="1"/>
  <mergeCells count="26">
    <mergeCell ref="A1:C1"/>
    <mergeCell ref="F1:K1"/>
    <mergeCell ref="A2:C2"/>
    <mergeCell ref="F2:K2"/>
    <mergeCell ref="A4:B4"/>
    <mergeCell ref="D4:E4"/>
    <mergeCell ref="F4:G4"/>
    <mergeCell ref="H4:K4"/>
    <mergeCell ref="A45:C45"/>
    <mergeCell ref="D45:K45"/>
    <mergeCell ref="A5:B5"/>
    <mergeCell ref="D5:E5"/>
    <mergeCell ref="F5:G5"/>
    <mergeCell ref="H5:K5"/>
    <mergeCell ref="A7:K7"/>
    <mergeCell ref="A10:L10"/>
    <mergeCell ref="A42:K42"/>
    <mergeCell ref="A43:C43"/>
    <mergeCell ref="D43:K43"/>
    <mergeCell ref="A44:C44"/>
    <mergeCell ref="D44:K44"/>
    <mergeCell ref="A47:C47"/>
    <mergeCell ref="D47:F47"/>
    <mergeCell ref="D48:F48"/>
    <mergeCell ref="G48:H48"/>
    <mergeCell ref="I48:K48"/>
  </mergeCells>
  <dataValidations count="2">
    <dataValidation type="list" allowBlank="1" showInputMessage="1" showErrorMessage="1" sqref="B11:B40">
      <formula1>"-, ПН, СР, ЗП, ЗЗ, ВБ, ПМ"</formula1>
    </dataValidation>
    <dataValidation type="list" showInputMessage="1" showErrorMessage="1" sqref="K11:K40">
      <formula1>"-, М, Ж"</formula1>
    </dataValidation>
  </dataValidations>
  <printOptions horizontalCentered="1"/>
  <pageMargins left="0.59055118110236227" right="0.15748031496062992" top="0.15748031496062992" bottom="0.15748031496062992" header="0" footer="0"/>
  <pageSetup paperSize="9" scale="76" fitToHeight="5" orientation="portrait" r:id="rId1"/>
  <headerFooter>
    <oddFooter>&amp;C&amp;"Times New Roman,обычный"&amp;8&amp;K00-034Версия бланка ДОСС от 24.11.2016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Справка</vt:lpstr>
      <vt:lpstr>Заявка</vt:lpstr>
      <vt:lpstr>1-30</vt:lpstr>
      <vt:lpstr>31-60</vt:lpstr>
      <vt:lpstr>61-90</vt:lpstr>
      <vt:lpstr>91-120</vt:lpstr>
      <vt:lpstr>121-150</vt:lpstr>
      <vt:lpstr>151-180</vt:lpstr>
      <vt:lpstr>181-210</vt:lpstr>
      <vt:lpstr>211-240</vt:lpstr>
      <vt:lpstr>241-270</vt:lpstr>
      <vt:lpstr>271-300</vt:lpstr>
      <vt:lpstr>'121-150'!Print_Area</vt:lpstr>
      <vt:lpstr>'1-30'!Print_Area</vt:lpstr>
      <vt:lpstr>'151-180'!Print_Area</vt:lpstr>
      <vt:lpstr>'181-210'!Print_Area</vt:lpstr>
      <vt:lpstr>'211-240'!Print_Area</vt:lpstr>
      <vt:lpstr>'241-270'!Print_Area</vt:lpstr>
      <vt:lpstr>'271-300'!Print_Area</vt:lpstr>
      <vt:lpstr>'31-60'!Print_Area</vt:lpstr>
      <vt:lpstr>'61-90'!Print_Area</vt:lpstr>
      <vt:lpstr>'91-120'!Print_Area</vt:lpstr>
      <vt:lpstr>Заявка!Область_печати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KostromichevMV</dc:creator>
  <cp:lastModifiedBy>nikolaevanv</cp:lastModifiedBy>
  <cp:lastPrinted>2017-10-04T13:52:33Z</cp:lastPrinted>
  <dcterms:created xsi:type="dcterms:W3CDTF">2016-06-19T13:35:59Z</dcterms:created>
  <dcterms:modified xsi:type="dcterms:W3CDTF">2025-12-15T09:09:06Z</dcterms:modified>
</cp:coreProperties>
</file>