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24120" windowHeight="12525" activeTab="1"/>
  </bookViews>
  <sheets>
    <sheet name="Справка" sheetId="9" r:id="rId1"/>
    <sheet name="Заявка" sheetId="15" r:id="rId2"/>
    <sheet name="1-30" sheetId="2" r:id="rId3"/>
    <sheet name="31-60" sheetId="11" r:id="rId4"/>
    <sheet name="61-90" sheetId="17" r:id="rId5"/>
    <sheet name="91-120" sheetId="18" r:id="rId6"/>
    <sheet name="121-150" sheetId="19" r:id="rId7"/>
    <sheet name="151-180" sheetId="20" r:id="rId8"/>
    <sheet name="181-210" sheetId="21" r:id="rId9"/>
    <sheet name="211-240" sheetId="22" r:id="rId10"/>
    <sheet name="241-270" sheetId="23" r:id="rId11"/>
    <sheet name="271-300" sheetId="24" r:id="rId12"/>
  </sheets>
  <definedNames>
    <definedName name="Print_Area" localSheetId="6">'121-150'!$A$1:$K$48</definedName>
    <definedName name="Print_Area" localSheetId="2">'1-30'!$A$1:$K$49</definedName>
    <definedName name="Print_Area" localSheetId="7">'151-180'!$A$1:$K$48</definedName>
    <definedName name="Print_Area" localSheetId="8">'181-210'!$A$1:$K$48</definedName>
    <definedName name="Print_Area" localSheetId="9">'211-240'!$A$1:$K$48</definedName>
    <definedName name="Print_Area" localSheetId="10">'241-270'!$A$1:$K$48</definedName>
    <definedName name="Print_Area" localSheetId="11">'271-300'!$A$1:$K$48</definedName>
    <definedName name="Print_Area" localSheetId="3">'31-60'!$A$1:$K$48</definedName>
    <definedName name="Print_Area" localSheetId="4">'61-90'!$A$1:$K$48</definedName>
    <definedName name="Print_Area" localSheetId="5">'91-120'!$A$1:$K$48</definedName>
    <definedName name="Купе">Заявка!$BS$119:$BS$124</definedName>
    <definedName name="Люкс">Заявка!$BS$108:$BS$110</definedName>
    <definedName name="МВПС">Заявка!$BS$143:$BS$148</definedName>
    <definedName name="_xlnm.Print_Area" localSheetId="1">Заявка!$A$1:$BP$49</definedName>
    <definedName name="Общ">Заявка!$BS$150:$BS$151</definedName>
    <definedName name="Плацк">Заявка!$BS$126:$BS$131</definedName>
    <definedName name="СВ">Заявка!$BS$112:$BS$117</definedName>
    <definedName name="Сид">Заявка!$BS$133:$BS$141</definedName>
  </definedNames>
  <calcPr calcId="125725" concurrentCalc="0"/>
</workbook>
</file>

<file path=xl/calcChain.xml><?xml version="1.0" encoding="utf-8"?>
<calcChain xmlns="http://schemas.openxmlformats.org/spreadsheetml/2006/main">
  <c r="AT14" i="15"/>
  <c r="A11" i="2"/>
  <c r="A13"/>
  <c r="A14"/>
  <c r="A15"/>
  <c r="A16"/>
  <c r="BL14" i="15"/>
  <c r="A11" i="24"/>
  <c r="A11" i="23"/>
  <c r="A11" i="22"/>
  <c r="A11" i="21"/>
  <c r="A11" i="20"/>
  <c r="D47" i="24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0"/>
  <c r="C4"/>
  <c r="A4"/>
  <c r="F2"/>
  <c r="D2"/>
  <c r="F1"/>
  <c r="D1"/>
  <c r="D47" i="23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16"/>
  <c r="C4"/>
  <c r="A4"/>
  <c r="F2"/>
  <c r="D2"/>
  <c r="F1"/>
  <c r="D1"/>
  <c r="D47" i="22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29"/>
  <c r="C4"/>
  <c r="A4"/>
  <c r="F2"/>
  <c r="D2"/>
  <c r="F1"/>
  <c r="D1"/>
  <c r="D47" i="21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5"/>
  <c r="C4"/>
  <c r="A4"/>
  <c r="F2"/>
  <c r="D2"/>
  <c r="F1"/>
  <c r="D1"/>
  <c r="D47" i="20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H4"/>
  <c r="F4"/>
  <c r="D4"/>
  <c r="I30"/>
  <c r="C4"/>
  <c r="A4"/>
  <c r="F2"/>
  <c r="D2"/>
  <c r="F1"/>
  <c r="D1"/>
  <c r="I16" i="21"/>
  <c r="I34"/>
  <c r="I35" i="23"/>
  <c r="I23"/>
  <c r="I11"/>
  <c r="I13" i="21"/>
  <c r="I28"/>
  <c r="I38" i="23"/>
  <c r="I26"/>
  <c r="I14"/>
  <c r="I25" i="21"/>
  <c r="I40"/>
  <c r="I29" i="23"/>
  <c r="I17"/>
  <c r="I22" i="21"/>
  <c r="I37"/>
  <c r="I30" i="23"/>
  <c r="I18"/>
  <c r="I17" i="20"/>
  <c r="I29"/>
  <c r="I14"/>
  <c r="I16" i="22"/>
  <c r="I28"/>
  <c r="I40"/>
  <c r="I16" i="24"/>
  <c r="I29"/>
  <c r="I18"/>
  <c r="I16" i="20"/>
  <c r="I28"/>
  <c r="I40"/>
  <c r="I21" i="21"/>
  <c r="I33"/>
  <c r="I15" i="22"/>
  <c r="I27"/>
  <c r="I39"/>
  <c r="I15" i="24"/>
  <c r="I28"/>
  <c r="I40"/>
  <c r="I15" i="20"/>
  <c r="I27"/>
  <c r="I39"/>
  <c r="I20" i="21"/>
  <c r="I32"/>
  <c r="I14" i="22"/>
  <c r="I26"/>
  <c r="I38"/>
  <c r="I31" i="23"/>
  <c r="I19"/>
  <c r="I14" i="24"/>
  <c r="I27"/>
  <c r="I39"/>
  <c r="I13" i="20"/>
  <c r="I26"/>
  <c r="I38"/>
  <c r="I19" i="21"/>
  <c r="I31"/>
  <c r="I13" i="22"/>
  <c r="I25"/>
  <c r="I37"/>
  <c r="I32" i="23"/>
  <c r="I20"/>
  <c r="I13" i="24"/>
  <c r="I26"/>
  <c r="I38"/>
  <c r="I12" i="20"/>
  <c r="I25"/>
  <c r="I37"/>
  <c r="I18" i="21"/>
  <c r="I30"/>
  <c r="I12" i="22"/>
  <c r="I24"/>
  <c r="I36"/>
  <c r="I33" i="23"/>
  <c r="I21"/>
  <c r="I12" i="24"/>
  <c r="I25"/>
  <c r="I37"/>
  <c r="I11" i="20"/>
  <c r="I24"/>
  <c r="I36"/>
  <c r="I17" i="21"/>
  <c r="I29"/>
  <c r="I11" i="22"/>
  <c r="I23"/>
  <c r="I35"/>
  <c r="I34" i="23"/>
  <c r="I22"/>
  <c r="I11" i="24"/>
  <c r="I24"/>
  <c r="I36"/>
  <c r="I23" i="20"/>
  <c r="I35"/>
  <c r="I22" i="22"/>
  <c r="I34"/>
  <c r="I23" i="24"/>
  <c r="I35"/>
  <c r="I22" i="20"/>
  <c r="I34"/>
  <c r="I15" i="21"/>
  <c r="I27"/>
  <c r="I39"/>
  <c r="I21" i="22"/>
  <c r="I33"/>
  <c r="I36" i="23"/>
  <c r="I24"/>
  <c r="I12"/>
  <c r="I22" i="24"/>
  <c r="I34"/>
  <c r="I21" i="20"/>
  <c r="I33"/>
  <c r="I14" i="21"/>
  <c r="I26"/>
  <c r="I38"/>
  <c r="I20" i="22"/>
  <c r="I32"/>
  <c r="I37" i="23"/>
  <c r="I25"/>
  <c r="I13"/>
  <c r="I21" i="24"/>
  <c r="I33"/>
  <c r="I20" i="20"/>
  <c r="I32"/>
  <c r="I19" i="22"/>
  <c r="I20" i="24"/>
  <c r="I32"/>
  <c r="I31" i="22"/>
  <c r="I19" i="20"/>
  <c r="I31"/>
  <c r="I12" i="21"/>
  <c r="I24"/>
  <c r="I36"/>
  <c r="I18" i="22"/>
  <c r="I30"/>
  <c r="I39" i="23"/>
  <c r="I27"/>
  <c r="I15"/>
  <c r="I19" i="24"/>
  <c r="I31"/>
  <c r="I18" i="20"/>
  <c r="I11" i="21"/>
  <c r="I23"/>
  <c r="I17" i="22"/>
  <c r="I40" i="23"/>
  <c r="I28"/>
  <c r="I17" i="24"/>
  <c r="J12" i="20"/>
  <c r="J39"/>
  <c r="J37"/>
  <c r="J35"/>
  <c r="J33"/>
  <c r="J31"/>
  <c r="J29"/>
  <c r="J27"/>
  <c r="J25"/>
  <c r="J23"/>
  <c r="J21"/>
  <c r="J19"/>
  <c r="J17"/>
  <c r="J15"/>
  <c r="J13"/>
  <c r="J12" i="21"/>
  <c r="J39"/>
  <c r="J37"/>
  <c r="J35"/>
  <c r="J33"/>
  <c r="J31"/>
  <c r="J29"/>
  <c r="J27"/>
  <c r="J25"/>
  <c r="J23"/>
  <c r="J21"/>
  <c r="J19"/>
  <c r="J17"/>
  <c r="J15"/>
  <c r="J13"/>
  <c r="J12" i="22"/>
  <c r="J39"/>
  <c r="J37"/>
  <c r="J35"/>
  <c r="J33"/>
  <c r="J31"/>
  <c r="J29"/>
  <c r="J27"/>
  <c r="J25"/>
  <c r="J23"/>
  <c r="J21"/>
  <c r="J19"/>
  <c r="J17"/>
  <c r="J15"/>
  <c r="J13"/>
  <c r="J12" i="23"/>
  <c r="J39"/>
  <c r="J37"/>
  <c r="J35"/>
  <c r="J33"/>
  <c r="J31"/>
  <c r="J29"/>
  <c r="J27"/>
  <c r="J25"/>
  <c r="J23"/>
  <c r="J21"/>
  <c r="J19"/>
  <c r="J17"/>
  <c r="J15"/>
  <c r="J13"/>
  <c r="J12" i="24"/>
  <c r="J39"/>
  <c r="J37"/>
  <c r="J35"/>
  <c r="J33"/>
  <c r="J31"/>
  <c r="J29"/>
  <c r="J27"/>
  <c r="J25"/>
  <c r="J23"/>
  <c r="J21"/>
  <c r="J19"/>
  <c r="J17"/>
  <c r="J15"/>
  <c r="J13"/>
  <c r="J11" i="20"/>
  <c r="J40"/>
  <c r="J38"/>
  <c r="J36"/>
  <c r="J34"/>
  <c r="J32"/>
  <c r="J30"/>
  <c r="J28"/>
  <c r="J26"/>
  <c r="J24"/>
  <c r="J22"/>
  <c r="J20"/>
  <c r="J18"/>
  <c r="J16"/>
  <c r="J14"/>
  <c r="J11" i="21"/>
  <c r="J40"/>
  <c r="J38"/>
  <c r="J36"/>
  <c r="J34"/>
  <c r="J32"/>
  <c r="J30"/>
  <c r="J28"/>
  <c r="J26"/>
  <c r="J24"/>
  <c r="J22"/>
  <c r="J20"/>
  <c r="J18"/>
  <c r="J16"/>
  <c r="J14"/>
  <c r="J11" i="22"/>
  <c r="J40"/>
  <c r="J38"/>
  <c r="J36"/>
  <c r="J34"/>
  <c r="J32"/>
  <c r="J30"/>
  <c r="J28"/>
  <c r="J26"/>
  <c r="J24"/>
  <c r="J22"/>
  <c r="J20"/>
  <c r="J18"/>
  <c r="J16"/>
  <c r="J14"/>
  <c r="J11" i="23"/>
  <c r="J40"/>
  <c r="J38"/>
  <c r="J36"/>
  <c r="J34"/>
  <c r="J32"/>
  <c r="J30"/>
  <c r="J28"/>
  <c r="J26"/>
  <c r="J24"/>
  <c r="J22"/>
  <c r="J20"/>
  <c r="J18"/>
  <c r="J16"/>
  <c r="J14"/>
  <c r="J11" i="24"/>
  <c r="J40"/>
  <c r="J38"/>
  <c r="J36"/>
  <c r="J34"/>
  <c r="J32"/>
  <c r="J30"/>
  <c r="J28"/>
  <c r="J26"/>
  <c r="J24"/>
  <c r="J22"/>
  <c r="J20"/>
  <c r="J18"/>
  <c r="J16"/>
  <c r="J14"/>
  <c r="A5" i="15"/>
  <c r="F4" i="2"/>
  <c r="A13" i="19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3" i="18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3" i="17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9" i="11"/>
  <c r="A13"/>
  <c r="A14"/>
  <c r="A15"/>
  <c r="A16"/>
  <c r="A17"/>
  <c r="A18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2"/>
  <c r="A11"/>
  <c r="A19" i="2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BG14" i="15"/>
  <c r="BB14"/>
  <c r="H4" i="11"/>
  <c r="C4" i="17"/>
  <c r="D47" i="19"/>
  <c r="D45"/>
  <c r="D44"/>
  <c r="D43"/>
  <c r="D4"/>
  <c r="A4"/>
  <c r="F2"/>
  <c r="D2"/>
  <c r="F1"/>
  <c r="D1"/>
  <c r="D47" i="18"/>
  <c r="D45"/>
  <c r="D44"/>
  <c r="D43"/>
  <c r="D4"/>
  <c r="A4"/>
  <c r="F2"/>
  <c r="D2"/>
  <c r="F1"/>
  <c r="D1"/>
  <c r="D47" i="17"/>
  <c r="D45"/>
  <c r="D44"/>
  <c r="D43"/>
  <c r="D4"/>
  <c r="A4"/>
  <c r="F2"/>
  <c r="D2"/>
  <c r="F1"/>
  <c r="D1"/>
  <c r="D45" i="11"/>
  <c r="D44"/>
  <c r="D43"/>
  <c r="D2" i="2"/>
  <c r="F2"/>
  <c r="F1"/>
  <c r="D1"/>
  <c r="A4"/>
  <c r="D4"/>
  <c r="D48"/>
  <c r="D47" i="11"/>
  <c r="F2"/>
  <c r="F1"/>
  <c r="D2"/>
  <c r="D1"/>
  <c r="D4"/>
  <c r="A4"/>
  <c r="D46" i="2"/>
  <c r="D45"/>
  <c r="D44"/>
  <c r="J13"/>
  <c r="I13"/>
  <c r="J14"/>
  <c r="I14"/>
  <c r="J15"/>
  <c r="I11"/>
  <c r="I15"/>
  <c r="J16"/>
  <c r="I16"/>
  <c r="I23" i="11"/>
  <c r="I35"/>
  <c r="I22"/>
  <c r="I34"/>
  <c r="I21"/>
  <c r="I33"/>
  <c r="I20"/>
  <c r="I32"/>
  <c r="I19"/>
  <c r="I31"/>
  <c r="I18"/>
  <c r="I30"/>
  <c r="I15"/>
  <c r="I29"/>
  <c r="I11"/>
  <c r="I16"/>
  <c r="I14"/>
  <c r="I28"/>
  <c r="I12"/>
  <c r="I17"/>
  <c r="I13"/>
  <c r="I27"/>
  <c r="I39"/>
  <c r="I40"/>
  <c r="I26"/>
  <c r="I38"/>
  <c r="I25"/>
  <c r="I37"/>
  <c r="I24"/>
  <c r="I36"/>
  <c r="I14" i="17"/>
  <c r="I27"/>
  <c r="I39"/>
  <c r="I13"/>
  <c r="I26"/>
  <c r="I38"/>
  <c r="I25"/>
  <c r="I40"/>
  <c r="I37"/>
  <c r="I24"/>
  <c r="I36"/>
  <c r="I23"/>
  <c r="I35"/>
  <c r="I22"/>
  <c r="I34"/>
  <c r="I21"/>
  <c r="I33"/>
  <c r="I20"/>
  <c r="I32"/>
  <c r="I18"/>
  <c r="I31"/>
  <c r="I19"/>
  <c r="I17"/>
  <c r="I30"/>
  <c r="I16"/>
  <c r="I29"/>
  <c r="I11"/>
  <c r="I15"/>
  <c r="I28"/>
  <c r="I12"/>
  <c r="I35" i="19"/>
  <c r="I23"/>
  <c r="I11"/>
  <c r="I36"/>
  <c r="I24"/>
  <c r="I12"/>
  <c r="I37"/>
  <c r="I25"/>
  <c r="I13"/>
  <c r="I38"/>
  <c r="I26"/>
  <c r="I14"/>
  <c r="I39"/>
  <c r="I27"/>
  <c r="I15"/>
  <c r="I40"/>
  <c r="I28"/>
  <c r="I16"/>
  <c r="I29"/>
  <c r="I17"/>
  <c r="I30"/>
  <c r="I18"/>
  <c r="I31"/>
  <c r="I19"/>
  <c r="I32"/>
  <c r="I20"/>
  <c r="I33"/>
  <c r="I21"/>
  <c r="I34"/>
  <c r="I22"/>
  <c r="I34" i="18"/>
  <c r="I21"/>
  <c r="I35"/>
  <c r="I22"/>
  <c r="I36"/>
  <c r="I23"/>
  <c r="I37"/>
  <c r="I24"/>
  <c r="I11"/>
  <c r="I38"/>
  <c r="I25"/>
  <c r="I13"/>
  <c r="I39"/>
  <c r="I26"/>
  <c r="I14"/>
  <c r="I40"/>
  <c r="I27"/>
  <c r="I15"/>
  <c r="I28"/>
  <c r="I16"/>
  <c r="I30"/>
  <c r="I17"/>
  <c r="I31"/>
  <c r="I18"/>
  <c r="I12"/>
  <c r="I32"/>
  <c r="I19"/>
  <c r="I29"/>
  <c r="I33"/>
  <c r="I20"/>
  <c r="I25" i="2"/>
  <c r="I37"/>
  <c r="I24"/>
  <c r="I36"/>
  <c r="I23"/>
  <c r="I35"/>
  <c r="I22"/>
  <c r="I34"/>
  <c r="I21"/>
  <c r="I33"/>
  <c r="I20"/>
  <c r="I32"/>
  <c r="I26"/>
  <c r="I19"/>
  <c r="I31"/>
  <c r="I39"/>
  <c r="I18"/>
  <c r="I30"/>
  <c r="I17"/>
  <c r="I29"/>
  <c r="I41"/>
  <c r="I38"/>
  <c r="I28"/>
  <c r="I40"/>
  <c r="I27"/>
  <c r="BG11" i="15"/>
  <c r="J14" i="11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7" i="2"/>
  <c r="J19"/>
  <c r="J21"/>
  <c r="J23"/>
  <c r="J25"/>
  <c r="J27"/>
  <c r="J29"/>
  <c r="J31"/>
  <c r="J33"/>
  <c r="J35"/>
  <c r="J37"/>
  <c r="J39"/>
  <c r="J41"/>
  <c r="J18"/>
  <c r="J20"/>
  <c r="J22"/>
  <c r="J24"/>
  <c r="J26"/>
  <c r="J28"/>
  <c r="J30"/>
  <c r="J32"/>
  <c r="J34"/>
  <c r="J36"/>
  <c r="J38"/>
  <c r="J40"/>
  <c r="J14" i="17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8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9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A17" i="2"/>
  <c r="A18"/>
  <c r="C4"/>
  <c r="C4" i="19"/>
  <c r="C4" i="11"/>
  <c r="C4" i="18"/>
  <c r="H4" i="17"/>
  <c r="H4" i="18"/>
  <c r="H4" i="2"/>
  <c r="H4" i="19"/>
  <c r="F4" i="11"/>
  <c r="F4" i="17"/>
  <c r="F4" i="19"/>
  <c r="F4" i="18"/>
  <c r="BL11" i="15"/>
  <c r="AT11"/>
  <c r="BB11"/>
</calcChain>
</file>

<file path=xl/comments1.xml><?xml version="1.0" encoding="utf-8"?>
<comments xmlns="http://schemas.openxmlformats.org/spreadsheetml/2006/main">
  <authors>
    <author>doss_kassa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МВПС - моторвагонный подвижной состав, "Ласточка", "Стриж" и прочие.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МВПС - моторвагонный подвижной состав, "Ласточка", "Стриж" и прочие.</t>
        </r>
      </text>
    </comment>
  </commentList>
</comments>
</file>

<file path=xl/comments2.xml><?xml version="1.0" encoding="utf-8"?>
<comments xmlns="http://schemas.openxmlformats.org/spreadsheetml/2006/main">
  <authors>
    <author>doss_kassa</author>
  </authors>
  <commentLis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Смотри на сайте
pass.rzd.ru</t>
        </r>
      </text>
    </comment>
  </commentList>
</comments>
</file>

<file path=xl/sharedStrings.xml><?xml version="1.0" encoding="utf-8"?>
<sst xmlns="http://schemas.openxmlformats.org/spreadsheetml/2006/main" count="1690" uniqueCount="690">
  <si>
    <t>ИНН</t>
  </si>
  <si>
    <t>Организация</t>
  </si>
  <si>
    <t>№ Договора</t>
  </si>
  <si>
    <t>№ ЕЛС</t>
  </si>
  <si>
    <t>Дата заполнения</t>
  </si>
  <si>
    <t>Входящий номер</t>
  </si>
  <si>
    <t>753А</t>
  </si>
  <si>
    <t>Эконом+</t>
  </si>
  <si>
    <t>Номер поезда</t>
  </si>
  <si>
    <t>Класс обслуживания</t>
  </si>
  <si>
    <t>Фарерские острова</t>
  </si>
  <si>
    <t>Станция отправления</t>
  </si>
  <si>
    <t>Станция назначения</t>
  </si>
  <si>
    <t>Гражданство группы</t>
  </si>
  <si>
    <t>ОТВЕТСТВЕННОЕ ЛИЦО ПО ЗАЯВКЕ:</t>
  </si>
  <si>
    <t>ФИО:</t>
  </si>
  <si>
    <t>Должность:</t>
  </si>
  <si>
    <t>Генеральный директор</t>
  </si>
  <si>
    <t>ПОДПИСЬ</t>
  </si>
  <si>
    <t>МП</t>
  </si>
  <si>
    <t>Главный бухгалтер</t>
  </si>
  <si>
    <t>ФИО</t>
  </si>
  <si>
    <t>Российская Федерация</t>
  </si>
  <si>
    <t>RUS</t>
  </si>
  <si>
    <t>Эконом</t>
  </si>
  <si>
    <t>2С</t>
  </si>
  <si>
    <t>2В</t>
  </si>
  <si>
    <t>Алжир</t>
  </si>
  <si>
    <t>DZA</t>
  </si>
  <si>
    <t>Бизнес</t>
  </si>
  <si>
    <t>1С</t>
  </si>
  <si>
    <t>ASM</t>
  </si>
  <si>
    <t>Андорра</t>
  </si>
  <si>
    <t>AND</t>
  </si>
  <si>
    <t>Ангола</t>
  </si>
  <si>
    <t>AGO</t>
  </si>
  <si>
    <t>Ангилья</t>
  </si>
  <si>
    <t>AIA</t>
  </si>
  <si>
    <t>ATA</t>
  </si>
  <si>
    <t>Антигуа и Барбуда</t>
  </si>
  <si>
    <t>ATG</t>
  </si>
  <si>
    <t>Аргентина</t>
  </si>
  <si>
    <t>ARG</t>
  </si>
  <si>
    <t>Армения</t>
  </si>
  <si>
    <t>ARM</t>
  </si>
  <si>
    <t>Аруба</t>
  </si>
  <si>
    <t>ABW</t>
  </si>
  <si>
    <t>Австралия</t>
  </si>
  <si>
    <t>AUS</t>
  </si>
  <si>
    <t>Австрия</t>
  </si>
  <si>
    <t>AUT</t>
  </si>
  <si>
    <t>Азербайджан</t>
  </si>
  <si>
    <t>AZE</t>
  </si>
  <si>
    <t>Багамские острова</t>
  </si>
  <si>
    <t>BHS</t>
  </si>
  <si>
    <t>Бахрейн</t>
  </si>
  <si>
    <t>BHR</t>
  </si>
  <si>
    <t>Бангладеш</t>
  </si>
  <si>
    <t>BGD</t>
  </si>
  <si>
    <t>Барбадос</t>
  </si>
  <si>
    <t>BRB</t>
  </si>
  <si>
    <t>Беларусь</t>
  </si>
  <si>
    <t>BLR</t>
  </si>
  <si>
    <t>Бельгия</t>
  </si>
  <si>
    <t>BEL</t>
  </si>
  <si>
    <t>Белиз</t>
  </si>
  <si>
    <t>BLZ</t>
  </si>
  <si>
    <t>Бенин</t>
  </si>
  <si>
    <t>BEN</t>
  </si>
  <si>
    <t>Бермуды</t>
  </si>
  <si>
    <t>BMU</t>
  </si>
  <si>
    <t>Бутан</t>
  </si>
  <si>
    <t>BTN</t>
  </si>
  <si>
    <t>Боливия</t>
  </si>
  <si>
    <t>BOL</t>
  </si>
  <si>
    <t>Босния и Герцеговина</t>
  </si>
  <si>
    <t>BIH</t>
  </si>
  <si>
    <t>Ботсвана</t>
  </si>
  <si>
    <t>BWA</t>
  </si>
  <si>
    <t>остров Буве</t>
  </si>
  <si>
    <t>BVT</t>
  </si>
  <si>
    <t>Бразилия</t>
  </si>
  <si>
    <t>BRA</t>
  </si>
  <si>
    <t>Британские территории Индийского океана</t>
  </si>
  <si>
    <t>IOT</t>
  </si>
  <si>
    <t>Бруней</t>
  </si>
  <si>
    <t>BRN</t>
  </si>
  <si>
    <t>Болгария</t>
  </si>
  <si>
    <t>BGR</t>
  </si>
  <si>
    <t>Буркина Фасо</t>
  </si>
  <si>
    <t>BFA</t>
  </si>
  <si>
    <t>Бурунди</t>
  </si>
  <si>
    <t>BDI</t>
  </si>
  <si>
    <t>Камбоджа</t>
  </si>
  <si>
    <t>KHM</t>
  </si>
  <si>
    <t>Камерун</t>
  </si>
  <si>
    <t>CMR</t>
  </si>
  <si>
    <t>Канада</t>
  </si>
  <si>
    <t>CAN</t>
  </si>
  <si>
    <t>CPV</t>
  </si>
  <si>
    <t>Каймановы острова</t>
  </si>
  <si>
    <t>CYM</t>
  </si>
  <si>
    <t>Центральная Африканская Республика</t>
  </si>
  <si>
    <t>CAF</t>
  </si>
  <si>
    <t>Чад</t>
  </si>
  <si>
    <t>TCD</t>
  </si>
  <si>
    <t>Чили</t>
  </si>
  <si>
    <t>CHL</t>
  </si>
  <si>
    <t>Китайская Народная Республика</t>
  </si>
  <si>
    <t>CHN</t>
  </si>
  <si>
    <t>остров Рождества</t>
  </si>
  <si>
    <t>CXR</t>
  </si>
  <si>
    <t>Кокосовые острова</t>
  </si>
  <si>
    <t>CCK</t>
  </si>
  <si>
    <t>Колумбия</t>
  </si>
  <si>
    <t>COL</t>
  </si>
  <si>
    <t>Коморские острова</t>
  </si>
  <si>
    <t>COM</t>
  </si>
  <si>
    <t>Конго</t>
  </si>
  <si>
    <t>COG</t>
  </si>
  <si>
    <t>Демократическая республика Конго</t>
  </si>
  <si>
    <t>острова Кука</t>
  </si>
  <si>
    <t>COK</t>
  </si>
  <si>
    <t>Коста Рика</t>
  </si>
  <si>
    <t>CRI</t>
  </si>
  <si>
    <t>Кот-д'Ивуар</t>
  </si>
  <si>
    <t>CIV</t>
  </si>
  <si>
    <t>Хорватия</t>
  </si>
  <si>
    <t>HRV</t>
  </si>
  <si>
    <t>Куба</t>
  </si>
  <si>
    <t>CUB</t>
  </si>
  <si>
    <t>Кипр</t>
  </si>
  <si>
    <t>CYP</t>
  </si>
  <si>
    <t>Чехия</t>
  </si>
  <si>
    <t>CZE</t>
  </si>
  <si>
    <t>Дания</t>
  </si>
  <si>
    <t>DNK</t>
  </si>
  <si>
    <t>Джибути</t>
  </si>
  <si>
    <t>DJI</t>
  </si>
  <si>
    <t>Доминика</t>
  </si>
  <si>
    <t>DMA</t>
  </si>
  <si>
    <t>Доминиканская республика</t>
  </si>
  <si>
    <t>DOM</t>
  </si>
  <si>
    <t>Эквадор</t>
  </si>
  <si>
    <t>ECU</t>
  </si>
  <si>
    <t>Египет</t>
  </si>
  <si>
    <t>EGY</t>
  </si>
  <si>
    <t>SLV</t>
  </si>
  <si>
    <t>Экваториальная Гвинея</t>
  </si>
  <si>
    <t>GNQ</t>
  </si>
  <si>
    <t>Эритрея</t>
  </si>
  <si>
    <t>ERI</t>
  </si>
  <si>
    <t>Эстония</t>
  </si>
  <si>
    <t>EST</t>
  </si>
  <si>
    <t>Эфиопия</t>
  </si>
  <si>
    <t>ETH</t>
  </si>
  <si>
    <t>FRO</t>
  </si>
  <si>
    <t>Фолклендские (Мальвинские) острова</t>
  </si>
  <si>
    <t>FLK</t>
  </si>
  <si>
    <t>Фиджи</t>
  </si>
  <si>
    <t>FJI</t>
  </si>
  <si>
    <t>Финляндия</t>
  </si>
  <si>
    <t>FIN</t>
  </si>
  <si>
    <t>Франция</t>
  </si>
  <si>
    <t>FRA</t>
  </si>
  <si>
    <t>Французская Гвиана</t>
  </si>
  <si>
    <t>GUF</t>
  </si>
  <si>
    <t>Французская Полинезия</t>
  </si>
  <si>
    <t>PYF</t>
  </si>
  <si>
    <t>Французские Южные Территории</t>
  </si>
  <si>
    <t>ATF</t>
  </si>
  <si>
    <t>Габон</t>
  </si>
  <si>
    <t>GAB</t>
  </si>
  <si>
    <t>Гамбия</t>
  </si>
  <si>
    <t>GMB</t>
  </si>
  <si>
    <t>Грузия</t>
  </si>
  <si>
    <t>GEO</t>
  </si>
  <si>
    <t>Германия</t>
  </si>
  <si>
    <t>DEU</t>
  </si>
  <si>
    <t>Гана</t>
  </si>
  <si>
    <t>GHA</t>
  </si>
  <si>
    <t>Гибралтар</t>
  </si>
  <si>
    <t>GIB</t>
  </si>
  <si>
    <t>Греция</t>
  </si>
  <si>
    <t>GRC</t>
  </si>
  <si>
    <t>Гренландия</t>
  </si>
  <si>
    <t>GRL</t>
  </si>
  <si>
    <t>Гренада</t>
  </si>
  <si>
    <t>GRD</t>
  </si>
  <si>
    <t>Гваделупа</t>
  </si>
  <si>
    <t>GLP</t>
  </si>
  <si>
    <t>Гуам</t>
  </si>
  <si>
    <t>GUM</t>
  </si>
  <si>
    <t>Гватемала</t>
  </si>
  <si>
    <t>GTM</t>
  </si>
  <si>
    <t>Гвинея</t>
  </si>
  <si>
    <t>GIN</t>
  </si>
  <si>
    <t>GNB</t>
  </si>
  <si>
    <t>Гайана</t>
  </si>
  <si>
    <t>GUY</t>
  </si>
  <si>
    <t>Гаити</t>
  </si>
  <si>
    <t>HTI</t>
  </si>
  <si>
    <t>HMD</t>
  </si>
  <si>
    <t>Гондурас</t>
  </si>
  <si>
    <t>HND</t>
  </si>
  <si>
    <t>Гонконг (Китай)</t>
  </si>
  <si>
    <t>HKG</t>
  </si>
  <si>
    <t>Венгрия</t>
  </si>
  <si>
    <t>HUN</t>
  </si>
  <si>
    <t>Исландия</t>
  </si>
  <si>
    <t>ISL</t>
  </si>
  <si>
    <t>Индия</t>
  </si>
  <si>
    <t>IND</t>
  </si>
  <si>
    <t>Индонезия</t>
  </si>
  <si>
    <t>IDN</t>
  </si>
  <si>
    <t>Иран</t>
  </si>
  <si>
    <t>IRN</t>
  </si>
  <si>
    <t>Ирак</t>
  </si>
  <si>
    <t>IRQ</t>
  </si>
  <si>
    <t>Ирландия</t>
  </si>
  <si>
    <t>IRL</t>
  </si>
  <si>
    <t>Израиль</t>
  </si>
  <si>
    <t>ISR</t>
  </si>
  <si>
    <t>Италия</t>
  </si>
  <si>
    <t>ITA</t>
  </si>
  <si>
    <t>Ямайка</t>
  </si>
  <si>
    <t>JAM</t>
  </si>
  <si>
    <t>Япония</t>
  </si>
  <si>
    <t>JPN</t>
  </si>
  <si>
    <t>Иордания</t>
  </si>
  <si>
    <t>JOR</t>
  </si>
  <si>
    <t>Казахстан</t>
  </si>
  <si>
    <t>KAZ</t>
  </si>
  <si>
    <t>Кения</t>
  </si>
  <si>
    <t>KEN</t>
  </si>
  <si>
    <t>Кирибати</t>
  </si>
  <si>
    <t>KIR</t>
  </si>
  <si>
    <t>KOR</t>
  </si>
  <si>
    <t>Корейская Народная Демократическая республика</t>
  </si>
  <si>
    <t>PRK</t>
  </si>
  <si>
    <t>Кувейт</t>
  </si>
  <si>
    <t>KWT</t>
  </si>
  <si>
    <t>Кыргызстан</t>
  </si>
  <si>
    <t>KGZ</t>
  </si>
  <si>
    <t>Лаос</t>
  </si>
  <si>
    <t>LAO</t>
  </si>
  <si>
    <t>Латвия</t>
  </si>
  <si>
    <t>LVA</t>
  </si>
  <si>
    <t>Ливан</t>
  </si>
  <si>
    <t>LBN</t>
  </si>
  <si>
    <t>Лесото</t>
  </si>
  <si>
    <t>LSO</t>
  </si>
  <si>
    <t>Либерия</t>
  </si>
  <si>
    <t>LBR</t>
  </si>
  <si>
    <t>Ливия</t>
  </si>
  <si>
    <t>LBY</t>
  </si>
  <si>
    <t>Лихтенштейн</t>
  </si>
  <si>
    <t>LIE</t>
  </si>
  <si>
    <t>Литва</t>
  </si>
  <si>
    <t>LTU</t>
  </si>
  <si>
    <t>Люксембург</t>
  </si>
  <si>
    <t>LUX</t>
  </si>
  <si>
    <t>Макао (Китай)</t>
  </si>
  <si>
    <t>MAC</t>
  </si>
  <si>
    <t>Македония</t>
  </si>
  <si>
    <t>MKD</t>
  </si>
  <si>
    <t>Мадагаскар</t>
  </si>
  <si>
    <t>MDG</t>
  </si>
  <si>
    <t>Малави</t>
  </si>
  <si>
    <t>MWI</t>
  </si>
  <si>
    <t>Малайзия</t>
  </si>
  <si>
    <t>MYS</t>
  </si>
  <si>
    <t>Мальдивские острова</t>
  </si>
  <si>
    <t>MDV</t>
  </si>
  <si>
    <t>Мали</t>
  </si>
  <si>
    <t>MLI</t>
  </si>
  <si>
    <t>Мальта</t>
  </si>
  <si>
    <t>MLT</t>
  </si>
  <si>
    <t>Маршалловы острова</t>
  </si>
  <si>
    <t>MHL</t>
  </si>
  <si>
    <t>Мартиника</t>
  </si>
  <si>
    <t>MTQ</t>
  </si>
  <si>
    <t>Мавритания</t>
  </si>
  <si>
    <t>MRT</t>
  </si>
  <si>
    <t>Маврикий</t>
  </si>
  <si>
    <t>MUS</t>
  </si>
  <si>
    <t>Майотта</t>
  </si>
  <si>
    <t>MYT</t>
  </si>
  <si>
    <t>Мексика</t>
  </si>
  <si>
    <t>MEX</t>
  </si>
  <si>
    <t>Микронезия</t>
  </si>
  <si>
    <t>FSM</t>
  </si>
  <si>
    <t>Молдова</t>
  </si>
  <si>
    <t>MDA</t>
  </si>
  <si>
    <t>Монако</t>
  </si>
  <si>
    <t>MCO</t>
  </si>
  <si>
    <t>Монголия</t>
  </si>
  <si>
    <t>MNG</t>
  </si>
  <si>
    <t>Монтсеррат</t>
  </si>
  <si>
    <t>MSR</t>
  </si>
  <si>
    <t>Марокко</t>
  </si>
  <si>
    <t>MAR</t>
  </si>
  <si>
    <t>Мозамбик</t>
  </si>
  <si>
    <t>MOZ</t>
  </si>
  <si>
    <t>Мьянма</t>
  </si>
  <si>
    <t>MMR</t>
  </si>
  <si>
    <t>Намибия</t>
  </si>
  <si>
    <t>NAM</t>
  </si>
  <si>
    <t>Науру</t>
  </si>
  <si>
    <t>NRU</t>
  </si>
  <si>
    <t>Непал</t>
  </si>
  <si>
    <t>NPL</t>
  </si>
  <si>
    <t>Нидерланды</t>
  </si>
  <si>
    <t>NLD</t>
  </si>
  <si>
    <t>Новая Каледония</t>
  </si>
  <si>
    <t>NCL</t>
  </si>
  <si>
    <t>Новая Зеландия</t>
  </si>
  <si>
    <t>NZL</t>
  </si>
  <si>
    <t>Никарагуа</t>
  </si>
  <si>
    <t>NIC</t>
  </si>
  <si>
    <t>Нигер</t>
  </si>
  <si>
    <t>NER</t>
  </si>
  <si>
    <t>Нигерия</t>
  </si>
  <si>
    <t>NGA</t>
  </si>
  <si>
    <t>Ниуэ</t>
  </si>
  <si>
    <t>NIU</t>
  </si>
  <si>
    <t>остров Норфолк</t>
  </si>
  <si>
    <t>NFK</t>
  </si>
  <si>
    <t>MNP</t>
  </si>
  <si>
    <t>Норвегия</t>
  </si>
  <si>
    <t>NOR</t>
  </si>
  <si>
    <t>Оман</t>
  </si>
  <si>
    <t>OMN</t>
  </si>
  <si>
    <t>Пакистан</t>
  </si>
  <si>
    <t>PAK</t>
  </si>
  <si>
    <t>Палау</t>
  </si>
  <si>
    <t>PLW</t>
  </si>
  <si>
    <t>Палестина</t>
  </si>
  <si>
    <t>PSE</t>
  </si>
  <si>
    <t>Панама</t>
  </si>
  <si>
    <t>PAN</t>
  </si>
  <si>
    <t>Папуа - Новая Гвинея</t>
  </si>
  <si>
    <t>PNG</t>
  </si>
  <si>
    <t>Парагвай</t>
  </si>
  <si>
    <t>PRY</t>
  </si>
  <si>
    <t>Перу</t>
  </si>
  <si>
    <t>PER</t>
  </si>
  <si>
    <t>Филиппины</t>
  </si>
  <si>
    <t>PHL</t>
  </si>
  <si>
    <t>PCN</t>
  </si>
  <si>
    <t>Польша</t>
  </si>
  <si>
    <t>POL</t>
  </si>
  <si>
    <t>Португалия</t>
  </si>
  <si>
    <t>PRT</t>
  </si>
  <si>
    <t>Пуэрто-Рико</t>
  </si>
  <si>
    <t>PRI</t>
  </si>
  <si>
    <t>Катар</t>
  </si>
  <si>
    <t>QAT</t>
  </si>
  <si>
    <t>Реюньон</t>
  </si>
  <si>
    <t>REU</t>
  </si>
  <si>
    <t>Румыния</t>
  </si>
  <si>
    <t>ROU</t>
  </si>
  <si>
    <t>Руанда</t>
  </si>
  <si>
    <t>RWA</t>
  </si>
  <si>
    <t>SHN</t>
  </si>
  <si>
    <t>Сент-Китс и Невис</t>
  </si>
  <si>
    <t>KNA</t>
  </si>
  <si>
    <t>Сент-Люсия</t>
  </si>
  <si>
    <t>LCA</t>
  </si>
  <si>
    <t>Сен-Пьер и Микелон</t>
  </si>
  <si>
    <t>SPM</t>
  </si>
  <si>
    <t>Сент-Винсент и Гренадины</t>
  </si>
  <si>
    <t>VCT</t>
  </si>
  <si>
    <t>острова Самоа</t>
  </si>
  <si>
    <t>WSM</t>
  </si>
  <si>
    <t>Сан-Марино</t>
  </si>
  <si>
    <t>SMR</t>
  </si>
  <si>
    <t>Сан-Томе и Принсипи</t>
  </si>
  <si>
    <t>STP</t>
  </si>
  <si>
    <t>Саудовская Аравия</t>
  </si>
  <si>
    <t>SAU</t>
  </si>
  <si>
    <t>Сенегал</t>
  </si>
  <si>
    <t>SEN</t>
  </si>
  <si>
    <t>Сейшельские острова</t>
  </si>
  <si>
    <t>SYC</t>
  </si>
  <si>
    <t>Сьерра-Леоне</t>
  </si>
  <si>
    <t>SLE</t>
  </si>
  <si>
    <t>Сингапур</t>
  </si>
  <si>
    <t>SGP</t>
  </si>
  <si>
    <t>Словакия</t>
  </si>
  <si>
    <t>SVK</t>
  </si>
  <si>
    <t>Словения</t>
  </si>
  <si>
    <t>SVN</t>
  </si>
  <si>
    <t>Соломоновы острова</t>
  </si>
  <si>
    <t>SLB</t>
  </si>
  <si>
    <t>Сомали</t>
  </si>
  <si>
    <t>SOM</t>
  </si>
  <si>
    <t>ЮАР</t>
  </si>
  <si>
    <t>ZAF</t>
  </si>
  <si>
    <t>SGS</t>
  </si>
  <si>
    <t>Испания</t>
  </si>
  <si>
    <t>ESP</t>
  </si>
  <si>
    <t>Шри Ланка</t>
  </si>
  <si>
    <t>LKA</t>
  </si>
  <si>
    <t>Судан</t>
  </si>
  <si>
    <t>SDN</t>
  </si>
  <si>
    <t>Суринам</t>
  </si>
  <si>
    <t>SUR</t>
  </si>
  <si>
    <t>SJM</t>
  </si>
  <si>
    <t>Свазиленд</t>
  </si>
  <si>
    <t>SWZ</t>
  </si>
  <si>
    <t>Швеция</t>
  </si>
  <si>
    <t>SWE</t>
  </si>
  <si>
    <t>Швейцария</t>
  </si>
  <si>
    <t>CHE</t>
  </si>
  <si>
    <t>Сирия</t>
  </si>
  <si>
    <t>SYR</t>
  </si>
  <si>
    <t>Тайвань (Республика Китай)</t>
  </si>
  <si>
    <t>TWN</t>
  </si>
  <si>
    <t>Таджикистан</t>
  </si>
  <si>
    <t>TJK</t>
  </si>
  <si>
    <t>Танзания</t>
  </si>
  <si>
    <t>TZA</t>
  </si>
  <si>
    <t>Тайланд</t>
  </si>
  <si>
    <t>THA</t>
  </si>
  <si>
    <t>Того</t>
  </si>
  <si>
    <t>TGO</t>
  </si>
  <si>
    <t>Токелау</t>
  </si>
  <si>
    <t>TKL</t>
  </si>
  <si>
    <t>Тонга</t>
  </si>
  <si>
    <t>TON</t>
  </si>
  <si>
    <t>Тринидад и Тобаго</t>
  </si>
  <si>
    <t>TTO</t>
  </si>
  <si>
    <t>Тунис</t>
  </si>
  <si>
    <t>TUN</t>
  </si>
  <si>
    <t>Турция</t>
  </si>
  <si>
    <t>TUR</t>
  </si>
  <si>
    <t>Туркменистан</t>
  </si>
  <si>
    <t>TKM</t>
  </si>
  <si>
    <t>TCA</t>
  </si>
  <si>
    <t>Тувалу</t>
  </si>
  <si>
    <t>TUV</t>
  </si>
  <si>
    <t>Уганда</t>
  </si>
  <si>
    <t>UGA</t>
  </si>
  <si>
    <t>Украина</t>
  </si>
  <si>
    <t>UKR</t>
  </si>
  <si>
    <t>Великобритания</t>
  </si>
  <si>
    <t>GBR</t>
  </si>
  <si>
    <t>Соединенные Штаты Америки</t>
  </si>
  <si>
    <t>USA</t>
  </si>
  <si>
    <t>Уругвай</t>
  </si>
  <si>
    <t>URY</t>
  </si>
  <si>
    <t>Узбекистан</t>
  </si>
  <si>
    <t>UZB</t>
  </si>
  <si>
    <t>Вануату</t>
  </si>
  <si>
    <t>VUT</t>
  </si>
  <si>
    <t>Ватикан</t>
  </si>
  <si>
    <t>VAT</t>
  </si>
  <si>
    <t>Венесуэла</t>
  </si>
  <si>
    <t>VEN</t>
  </si>
  <si>
    <t>Вьетнам</t>
  </si>
  <si>
    <t>VNM</t>
  </si>
  <si>
    <t>Виргинские острова (Британские)</t>
  </si>
  <si>
    <t>VGB</t>
  </si>
  <si>
    <t>Виргинские острова (США)</t>
  </si>
  <si>
    <t>VIR</t>
  </si>
  <si>
    <t>WLF</t>
  </si>
  <si>
    <t>Западная Сахара</t>
  </si>
  <si>
    <t>ESH</t>
  </si>
  <si>
    <t>Йемен</t>
  </si>
  <si>
    <t>YEM</t>
  </si>
  <si>
    <t>Замбия</t>
  </si>
  <si>
    <t>ZMB</t>
  </si>
  <si>
    <t>Зимбабве</t>
  </si>
  <si>
    <t>ZWE</t>
  </si>
  <si>
    <t>Афганистан</t>
  </si>
  <si>
    <t>AFG</t>
  </si>
  <si>
    <t>ЛЕ-МО</t>
  </si>
  <si>
    <t>751А</t>
  </si>
  <si>
    <t>Санкт-Петербург</t>
  </si>
  <si>
    <t>Москва</t>
  </si>
  <si>
    <t>755А</t>
  </si>
  <si>
    <t>757А</t>
  </si>
  <si>
    <t>759А</t>
  </si>
  <si>
    <t>761А</t>
  </si>
  <si>
    <t>765А</t>
  </si>
  <si>
    <t>767А</t>
  </si>
  <si>
    <t>769А</t>
  </si>
  <si>
    <t>771А</t>
  </si>
  <si>
    <t>775А</t>
  </si>
  <si>
    <t>777А</t>
  </si>
  <si>
    <t>779А</t>
  </si>
  <si>
    <t>МО-ЛЕ</t>
  </si>
  <si>
    <t>752А</t>
  </si>
  <si>
    <t>754А</t>
  </si>
  <si>
    <t>756А</t>
  </si>
  <si>
    <t>758А</t>
  </si>
  <si>
    <t>760А</t>
  </si>
  <si>
    <t>762А</t>
  </si>
  <si>
    <t>766А</t>
  </si>
  <si>
    <t>768А</t>
  </si>
  <si>
    <t>770А</t>
  </si>
  <si>
    <t>772А</t>
  </si>
  <si>
    <t>774А</t>
  </si>
  <si>
    <t>776А</t>
  </si>
  <si>
    <t>778А</t>
  </si>
  <si>
    <t>780А</t>
  </si>
  <si>
    <t>Дата отправления</t>
  </si>
  <si>
    <t>Время отправления</t>
  </si>
  <si>
    <t>СПИСОК ОРГАНИЗОВАННОЙ ГРУППЫ ПАССАЖИРОВ</t>
  </si>
  <si>
    <t>№
п/п</t>
  </si>
  <si>
    <t>Тип
док-та</t>
  </si>
  <si>
    <r>
      <t xml:space="preserve">Дата рождения  </t>
    </r>
    <r>
      <rPr>
        <sz val="8"/>
        <color theme="0" tint="-0.499984740745262"/>
        <rFont val="Times New Roman"/>
        <family val="1"/>
        <charset val="204"/>
      </rPr>
      <t>(ДД.ММ.ГГГГ)</t>
    </r>
  </si>
  <si>
    <t>Дет</t>
  </si>
  <si>
    <t>Шк.</t>
  </si>
  <si>
    <t>Пол</t>
  </si>
  <si>
    <t>РУКОВОДИТЕЛЬ ГРУППЫ:</t>
  </si>
  <si>
    <t>ОРГАНИЗОВАННАЯ ГРУППА ПАССАЖИРОВ:</t>
  </si>
  <si>
    <r>
      <t xml:space="preserve">Паспортные данные                           </t>
    </r>
    <r>
      <rPr>
        <sz val="12"/>
        <color theme="0" tint="-0.499984740745262"/>
        <rFont val="Times New Roman"/>
        <family val="1"/>
        <charset val="204"/>
      </rPr>
      <t>(серия, номер)</t>
    </r>
  </si>
  <si>
    <r>
      <t xml:space="preserve">Фамилия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</si>
  <si>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Имя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</si>
  <si>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Отчество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</si>
  <si>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t>Граж-
данство</t>
  </si>
  <si>
    <t>Номер моб. телефона:</t>
  </si>
  <si>
    <t>764А</t>
  </si>
  <si>
    <t>763А</t>
  </si>
  <si>
    <t>773А</t>
  </si>
  <si>
    <t>ЛЕ-ХЕ</t>
  </si>
  <si>
    <t>781М</t>
  </si>
  <si>
    <t>Хельсинки</t>
  </si>
  <si>
    <t>783М</t>
  </si>
  <si>
    <t>785М</t>
  </si>
  <si>
    <t>787М</t>
  </si>
  <si>
    <t>ХЕ-ЛЕ</t>
  </si>
  <si>
    <t>782З</t>
  </si>
  <si>
    <t>784З</t>
  </si>
  <si>
    <t>786З</t>
  </si>
  <si>
    <t>788З</t>
  </si>
  <si>
    <t>Номер договора</t>
  </si>
  <si>
    <t>Исходящая дата</t>
  </si>
  <si>
    <t>Исходящий номер</t>
  </si>
  <si>
    <t>Категория группы</t>
  </si>
  <si>
    <t>ОРГАНИЗОВАННАЯ ГРУППА ПАССАЖИРОВ (лист 2):</t>
  </si>
  <si>
    <t>Договор</t>
  </si>
  <si>
    <r>
      <rPr>
        <b/>
        <sz val="14"/>
        <color theme="1" tint="0.14999847407452621"/>
        <rFont val="Times New Roman"/>
        <family val="1"/>
        <charset val="204"/>
      </rPr>
      <t>ЗАЯВКА</t>
    </r>
    <r>
      <rPr>
        <sz val="14"/>
        <color theme="1" tint="0.14999847407452621"/>
        <rFont val="Times New Roman"/>
        <family val="1"/>
        <charset val="204"/>
      </rPr>
      <t xml:space="preserve">
НА ПЕРЕВОЗКУ ОРГАНИЗОВАННОЙ ГРУППЫ ПАССАЖИРОВ</t>
    </r>
  </si>
  <si>
    <t>ВЗР</t>
  </si>
  <si>
    <t>ДЕТ</t>
  </si>
  <si>
    <t>ШК</t>
  </si>
  <si>
    <t>Ответственное лицо по заявке:</t>
  </si>
  <si>
    <t>Номер
поезда</t>
  </si>
  <si>
    <t>Код
класса</t>
  </si>
  <si>
    <t>Класс
обслуживания</t>
  </si>
  <si>
    <t>Всего
мест</t>
  </si>
  <si>
    <t>Станция
отправления</t>
  </si>
  <si>
    <t>Станция
назначения</t>
  </si>
  <si>
    <t>Гражданство
группы</t>
  </si>
  <si>
    <t>Подпись</t>
  </si>
  <si>
    <t>Отметки об исполнении заявки</t>
  </si>
  <si>
    <t>Код гражд-ва</t>
  </si>
  <si>
    <t>Дата
открытия</t>
  </si>
  <si>
    <t>Ö</t>
  </si>
  <si>
    <t>В лице организатора перевозки я принимаю все правила и условия, касаемые организации групповых перевозок.</t>
  </si>
  <si>
    <t>От руки: "Билеты проверены и получены на руки", ФИО, дата, подпись</t>
  </si>
  <si>
    <t>Дата</t>
  </si>
  <si>
    <t>День
отправл-я</t>
  </si>
  <si>
    <t>Дата отправления
(Формат : 00/00/0000)</t>
  </si>
  <si>
    <t>ОРГАНИЗОВАННАЯ ГРУППА ПАССАЖИРОВ (лист 3):</t>
  </si>
  <si>
    <t>ОРГАНИЗОВАННАЯ ГРУППА ПАССАЖИРОВ (лист 4):</t>
  </si>
  <si>
    <t>Код класса</t>
  </si>
  <si>
    <t>Код гражданства</t>
  </si>
  <si>
    <t>Номер договора, который был присвоен при подписании.</t>
  </si>
  <si>
    <t>Поле остается пустым. Номер присваивается Исполнителем.</t>
  </si>
  <si>
    <t>День отправления</t>
  </si>
  <si>
    <t>Дата открытия</t>
  </si>
  <si>
    <t>ОГП - групповая перевозка;
ОГШ - групповая перевозка школьников;
ОГД - групповая перевозка детей;
ОГВ - групповая перевозка военных.</t>
  </si>
  <si>
    <t>Ответственное лицо по заявке</t>
  </si>
  <si>
    <t>Заполняется Заказчиком.</t>
  </si>
  <si>
    <t>Заполнение заявки</t>
  </si>
  <si>
    <t>Заполнение списка</t>
  </si>
  <si>
    <t>№ п/п</t>
  </si>
  <si>
    <t>Заполняется автоматически.</t>
  </si>
  <si>
    <t>Тип документа</t>
  </si>
  <si>
    <t>Необходимо выбрать из выпадающего списка.
Основные типы документов:
- ПН – паспорт гражданина Российской Федерации,
- СР – свидетельство о рождении гражданина Российской Федерации,
- ЗП – заграничный паспорт, выданный гражданам Российской Федерации, включая дипломатические и служебные паспорта,
- ЗЗ – иностранный документ, выданный гражданам СНГ, Латвийской Республики, Литовской Республики, Эстонской Республики и иностранных государств,
- ВБ – военный билет гражданина Российской Федерации,
- ПМ – паспорт моряка.</t>
  </si>
  <si>
    <t>Паспортные данные</t>
  </si>
  <si>
    <t>Фамилия
Имя
Отчество</t>
  </si>
  <si>
    <t>Вводятся полностью.
В случае недостаточного места произойдет автоматическое изменение размера ячейки.</t>
  </si>
  <si>
    <t>Гражданство</t>
  </si>
  <si>
    <t>Обязательно указание гражданства каждого из членов группы.</t>
  </si>
  <si>
    <t>Дата рождения</t>
  </si>
  <si>
    <t>Заполняется Заказчиком. Формат заполнения: ДД.ММ.ГГГГ
Обязательно заполнение через точку.</t>
  </si>
  <si>
    <t>Заполняется автоматически, в зависимости от даты рождения и даты отправления поезда.</t>
  </si>
  <si>
    <t>Заполняется автоматически, в зависимости от даты рождения и даты отправления поезда.
В случае, если пассажир попадает в разряд школьного тарифа и является учащимся государственной общеобразовательной школы Российской Федерации, то возможно применение школьного тарифа при условии предоставления справки из школы.
В случае отсутствия справки из школы, пассажир оформляется по взрослому тарифу.</t>
  </si>
  <si>
    <t>-</t>
  </si>
  <si>
    <t>ОРГАНИЗОВАННАЯ ГРУППА ПАССАЖИРОВ (лист 5):</t>
  </si>
  <si>
    <t>Номер заявки в соответствии с внутренним документооборотом Заказчика.
Присваевает Заказчик.</t>
  </si>
  <si>
    <t>Необходимо выбрать из выпадающего списка.
В случае смешанной группы необходимо указать превалирующее гражданство.</t>
  </si>
  <si>
    <t>Заполняется автоматически при заполнении списка пассажиров.</t>
  </si>
  <si>
    <t>Необходимо ввести только серию и номер документа. Например: 46 85 123456</t>
  </si>
  <si>
    <t>Албания</t>
  </si>
  <si>
    <t>ALB</t>
  </si>
  <si>
    <t>Сербия</t>
  </si>
  <si>
    <t>SRB</t>
  </si>
  <si>
    <t>Абхазия</t>
  </si>
  <si>
    <t>ABH</t>
  </si>
  <si>
    <t>Антарктида</t>
  </si>
  <si>
    <t>Американское Самоа</t>
  </si>
  <si>
    <t>Бонэйр, Синт-Эстатиус и Саба</t>
  </si>
  <si>
    <t>Гвинея-Бесау</t>
  </si>
  <si>
    <t>Гернси</t>
  </si>
  <si>
    <t>Джерси</t>
  </si>
  <si>
    <t>Камбо-Верде</t>
  </si>
  <si>
    <t>Кюрасао</t>
  </si>
  <si>
    <t>Мальдивы</t>
  </si>
  <si>
    <t>остров МЭН</t>
  </si>
  <si>
    <t>Питкэрн</t>
  </si>
  <si>
    <t>остров Святого Мартина</t>
  </si>
  <si>
    <t>острова Херд и МакДональд</t>
  </si>
  <si>
    <t>острова Теркс и Кайкос</t>
  </si>
  <si>
    <t>Самоа</t>
  </si>
  <si>
    <t>Cвятая Елена</t>
  </si>
  <si>
    <t>Cев. Марианские острова</t>
  </si>
  <si>
    <t>Сен-Бартельми</t>
  </si>
  <si>
    <t xml:space="preserve">Cен-Мартен </t>
  </si>
  <si>
    <t>Уоллис и Футуна</t>
  </si>
  <si>
    <t>Черногория</t>
  </si>
  <si>
    <t>Шпицберген и ян майен</t>
  </si>
  <si>
    <t>Эландские острова</t>
  </si>
  <si>
    <t>Эль-Сальвадор</t>
  </si>
  <si>
    <t>Южная Джорджия и Южные Сандвичевы острова</t>
  </si>
  <si>
    <t>Южная Корея</t>
  </si>
  <si>
    <t>Южная Осетия</t>
  </si>
  <si>
    <t>BES</t>
  </si>
  <si>
    <t>GGY</t>
  </si>
  <si>
    <t>JEY</t>
  </si>
  <si>
    <t>CUW</t>
  </si>
  <si>
    <t>UMI</t>
  </si>
  <si>
    <t>IMN</t>
  </si>
  <si>
    <t>MAF</t>
  </si>
  <si>
    <t>BLM</t>
  </si>
  <si>
    <t>SXM</t>
  </si>
  <si>
    <t>MNE</t>
  </si>
  <si>
    <t>ALA</t>
  </si>
  <si>
    <t>OST</t>
  </si>
  <si>
    <t>Прим</t>
  </si>
  <si>
    <t>№вагона, заполняется Заказчиком после оформления билетов в соответствии с информацией указанной в проездном документе.</t>
  </si>
  <si>
    <t>ОГП</t>
  </si>
  <si>
    <r>
      <t xml:space="preserve">Заполняется Заказчиком.
</t>
    </r>
    <r>
      <rPr>
        <b/>
        <sz val="14"/>
        <color rgb="FFFF0000"/>
        <rFont val="Calibri"/>
        <family val="2"/>
        <charset val="204"/>
        <scheme val="minor"/>
      </rPr>
      <t>Необходимо проверить соответствие времени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, указанного в заявке, времени отправления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  <r>
      <rPr>
        <sz val="14"/>
        <color theme="1" tint="0.14999847407452621"/>
        <rFont val="Calibri"/>
        <family val="2"/>
        <charset val="204"/>
        <scheme val="minor"/>
      </rPr>
      <t xml:space="preserve"> </t>
    </r>
    <r>
      <rPr>
        <b/>
        <sz val="14"/>
        <color theme="3" tint="0.39997558519241921"/>
        <rFont val="Calibri"/>
        <family val="2"/>
        <charset val="204"/>
        <scheme val="minor"/>
      </rPr>
      <t>на соответствующую дату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.
</t>
    </r>
    <r>
      <rPr>
        <b/>
        <sz val="14"/>
        <color theme="1" tint="0.14999847407452621"/>
        <rFont val="Calibri"/>
        <family val="2"/>
        <charset val="204"/>
        <scheme val="minor"/>
      </rPr>
      <t/>
    </r>
  </si>
  <si>
    <r>
      <t xml:space="preserve">Заполняется Заказчиком, в соответствии с информацией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</si>
  <si>
    <t>Дата отправления группы. Заполняется Заказчиком.</t>
  </si>
  <si>
    <t>2Э</t>
  </si>
  <si>
    <t>Купе</t>
  </si>
  <si>
    <t>СВ</t>
  </si>
  <si>
    <t>Люкс</t>
  </si>
  <si>
    <t>Сид</t>
  </si>
  <si>
    <t>МВПС</t>
  </si>
  <si>
    <t>Общ</t>
  </si>
  <si>
    <t>Плацк</t>
  </si>
  <si>
    <t>1А</t>
  </si>
  <si>
    <t>1И</t>
  </si>
  <si>
    <t>1М</t>
  </si>
  <si>
    <t>1Б</t>
  </si>
  <si>
    <t>1Э</t>
  </si>
  <si>
    <t>1У</t>
  </si>
  <si>
    <t>1Л</t>
  </si>
  <si>
    <t>1Д</t>
  </si>
  <si>
    <t>2Б</t>
  </si>
  <si>
    <t>2К</t>
  </si>
  <si>
    <t>2У</t>
  </si>
  <si>
    <t>2Л</t>
  </si>
  <si>
    <t>2Д</t>
  </si>
  <si>
    <t>3Э</t>
  </si>
  <si>
    <t>3Т</t>
  </si>
  <si>
    <t>3Д</t>
  </si>
  <si>
    <t>3У</t>
  </si>
  <si>
    <t>3Л</t>
  </si>
  <si>
    <t>3П</t>
  </si>
  <si>
    <t>1Р</t>
  </si>
  <si>
    <t>1В</t>
  </si>
  <si>
    <t>3Р</t>
  </si>
  <si>
    <t>2Р</t>
  </si>
  <si>
    <t>2Е</t>
  </si>
  <si>
    <t>3Ж</t>
  </si>
  <si>
    <t>3С</t>
  </si>
  <si>
    <t>2М</t>
  </si>
  <si>
    <t>3О</t>
  </si>
  <si>
    <t>3В</t>
  </si>
  <si>
    <r>
      <t xml:space="preserve">Заполняется Заказчиком, выбрать из списка, в соответствии с информацией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</si>
  <si>
    <t>Начальнику
Дирекции скоростного сообщения
– филиала ОАО «РЖД»
Петрову А.Ю.</t>
  </si>
  <si>
    <t xml:space="preserve">Дата окончания действия групп. тарифа </t>
  </si>
  <si>
    <t>Организатор перевозки несет ответственность за актуальность предоставляемой в адрес Дирекции скоростного сообщения – филиал ОАО «РЖД» информации, требуемой для организации перевозки.
Организатор перевозки принимает все правила и условия, касаемые организации групповых перевозок, в том числе:
- ФЗ от 10.01.2003 г. №18-ФЗ (в ред. от 19.10.2023 г.) «Устав железнодорожного транспорта Российской Федерации»;
- Приказ Минтранса России от 05.09.2022 г. № 352 «Об утверждении Правил перевозок пассажиров, багажа, грузобагажа железнодорожным транспортом»;
- Постановление Правительства РФ от 27.05.2021 г. № 810 «Об утверждении Правил оказания услуг по перевозкам на железнодорожном транспорте пассажиров, а также грузов, багажа и грузобагажа для личных, семейных, домашних и иных нужд, не связанных с осуществлением предпринимательской деятельности»;
- Положение об организации продажи мест на поезда дальнего следования, формирования ОАО «РЖД», утвержденное распоряжением ОАО «РЖД» от 15.12.2025 г. №2675рот;
- Положение об организации продажи проездных документов (билетов) на поезда дальнего следования, утвержденное распоряжением АО «ФПК»    от 15.09.2023 г. № 1007р;
- Регламент организации обслуживания пассажиров в поездах «Сапсан», утвержденный Распоряжением ОАО «РЖД» от 28.09.2023 г. № 2448р,
а также иными актами, регламентирующими порядок организации продажи проездных документов, порядок обслуживания пассажиров во время посадки в поезд, а также в пути следования.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</si>
</sst>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419]d\ mmm;@"/>
    <numFmt numFmtId="166" formatCode="ddd"/>
  </numFmts>
  <fonts count="36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 tint="0.14999847407452621"/>
      <name val="Times New Roman"/>
      <family val="1"/>
      <charset val="204"/>
    </font>
    <font>
      <sz val="16"/>
      <color theme="1" tint="0.14999847407452621"/>
      <name val="Times New Roman"/>
      <family val="1"/>
      <charset val="204"/>
    </font>
    <font>
      <b/>
      <sz val="14"/>
      <color theme="1" tint="0.14999847407452621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sz val="8"/>
      <color theme="1" tint="0.14999847407452621"/>
      <name val="Times New Roman"/>
      <family val="1"/>
      <charset val="204"/>
    </font>
    <font>
      <sz val="13"/>
      <color theme="1" tint="0.1499984740745262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rgb="FFFF0000"/>
      <name val="Symbol"/>
      <family val="1"/>
      <charset val="2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b/>
      <sz val="16"/>
      <color theme="1" tint="0.14999847407452621"/>
      <name val="Calibri"/>
      <family val="2"/>
      <charset val="204"/>
      <scheme val="minor"/>
    </font>
    <font>
      <sz val="12"/>
      <color theme="1" tint="0.1499984740745262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9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64" fontId="6" fillId="0" borderId="1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20" fontId="20" fillId="0" borderId="0" xfId="0" applyNumberFormat="1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59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hidden="1"/>
    </xf>
    <xf numFmtId="0" fontId="27" fillId="0" borderId="43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 wrapText="1"/>
      <protection hidden="1"/>
    </xf>
    <xf numFmtId="0" fontId="27" fillId="0" borderId="43" xfId="0" applyFont="1" applyBorder="1" applyAlignment="1" applyProtection="1">
      <alignment horizontal="left" vertical="center" wrapText="1"/>
      <protection hidden="1"/>
    </xf>
    <xf numFmtId="0" fontId="25" fillId="0" borderId="24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49" fontId="31" fillId="0" borderId="10" xfId="0" applyNumberFormat="1" applyFont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14" fontId="31" fillId="0" borderId="10" xfId="0" applyNumberFormat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31" fillId="0" borderId="59" xfId="0" applyFont="1" applyBorder="1" applyAlignment="1" applyProtection="1">
      <alignment horizontal="left" vertical="center" wrapText="1"/>
      <protection locked="0"/>
    </xf>
    <xf numFmtId="49" fontId="31" fillId="0" borderId="59" xfId="0" applyNumberFormat="1" applyFont="1" applyBorder="1" applyAlignment="1" applyProtection="1">
      <alignment horizontal="left" vertical="center" wrapText="1"/>
      <protection locked="0"/>
    </xf>
    <xf numFmtId="14" fontId="31" fillId="0" borderId="59" xfId="0" applyNumberFormat="1" applyFont="1" applyBorder="1" applyAlignment="1" applyProtection="1">
      <alignment horizontal="center" vertical="center" wrapText="1"/>
      <protection locked="0"/>
    </xf>
    <xf numFmtId="0" fontId="31" fillId="0" borderId="59" xfId="0" applyFont="1" applyBorder="1" applyAlignment="1" applyProtection="1">
      <alignment horizontal="center" vertical="center" wrapText="1" shrinkToFit="1"/>
      <protection locked="0"/>
    </xf>
    <xf numFmtId="0" fontId="31" fillId="0" borderId="5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31" fillId="0" borderId="8" xfId="0" applyNumberFormat="1" applyFont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14" fontId="31" fillId="0" borderId="8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center" wrapText="1"/>
      <protection hidden="1"/>
    </xf>
    <xf numFmtId="14" fontId="1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" fillId="2" borderId="64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72" xfId="0" applyFont="1" applyBorder="1" applyAlignment="1" applyProtection="1">
      <alignment horizontal="center" vertical="center"/>
      <protection locked="0" hidden="1"/>
    </xf>
    <xf numFmtId="0" fontId="0" fillId="0" borderId="71" xfId="0" applyBorder="1"/>
    <xf numFmtId="0" fontId="2" fillId="0" borderId="71" xfId="0" applyFont="1" applyBorder="1" applyAlignment="1" applyProtection="1">
      <alignment horizontal="center" vertical="center"/>
      <protection locked="0" hidden="1"/>
    </xf>
    <xf numFmtId="0" fontId="0" fillId="0" borderId="73" xfId="0" applyBorder="1"/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locked="0" hidden="1"/>
    </xf>
    <xf numFmtId="0" fontId="2" fillId="0" borderId="75" xfId="0" applyFont="1" applyBorder="1" applyAlignment="1" applyProtection="1">
      <alignment horizontal="center" vertical="center"/>
      <protection locked="0" hidden="1"/>
    </xf>
    <xf numFmtId="0" fontId="0" fillId="0" borderId="76" xfId="0" applyBorder="1"/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77" xfId="0" applyFont="1" applyBorder="1" applyAlignment="1" applyProtection="1">
      <alignment horizontal="center" vertical="center"/>
      <protection locked="0" hidden="1"/>
    </xf>
    <xf numFmtId="0" fontId="2" fillId="0" borderId="74" xfId="0" applyFont="1" applyBorder="1" applyAlignment="1" applyProtection="1">
      <alignment horizontal="center" vertical="center"/>
      <protection locked="0" hidden="1"/>
    </xf>
    <xf numFmtId="0" fontId="2" fillId="0" borderId="75" xfId="0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14" fontId="31" fillId="4" borderId="59" xfId="0" applyNumberFormat="1" applyFont="1" applyFill="1" applyBorder="1" applyAlignment="1" applyProtection="1">
      <alignment horizontal="center" vertical="center" wrapText="1"/>
    </xf>
    <xf numFmtId="0" fontId="31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4" fontId="33" fillId="0" borderId="16" xfId="0" applyNumberFormat="1" applyFont="1" applyBorder="1" applyAlignment="1">
      <alignment horizontal="center" vertical="center"/>
    </xf>
    <xf numFmtId="14" fontId="33" fillId="0" borderId="17" xfId="0" applyNumberFormat="1" applyFont="1" applyBorder="1" applyAlignment="1">
      <alignment horizontal="center" vertical="center"/>
    </xf>
    <xf numFmtId="14" fontId="33" fillId="0" borderId="18" xfId="0" applyNumberFormat="1" applyFont="1" applyBorder="1" applyAlignment="1">
      <alignment horizontal="center" vertical="center"/>
    </xf>
    <xf numFmtId="14" fontId="33" fillId="0" borderId="42" xfId="0" applyNumberFormat="1" applyFont="1" applyBorder="1" applyAlignment="1">
      <alignment horizontal="center" vertical="center"/>
    </xf>
    <xf numFmtId="14" fontId="33" fillId="0" borderId="31" xfId="0" applyNumberFormat="1" applyFont="1" applyBorder="1" applyAlignment="1">
      <alignment horizontal="center" vertical="center"/>
    </xf>
    <xf numFmtId="14" fontId="33" fillId="0" borderId="34" xfId="0" applyNumberFormat="1" applyFont="1" applyBorder="1" applyAlignment="1">
      <alignment horizontal="center" vertical="center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left" vertical="center"/>
      <protection hidden="1"/>
    </xf>
    <xf numFmtId="0" fontId="16" fillId="0" borderId="44" xfId="0" applyFont="1" applyBorder="1" applyAlignment="1" applyProtection="1">
      <alignment horizontal="left" vertical="center"/>
      <protection hidden="1"/>
    </xf>
    <xf numFmtId="0" fontId="12" fillId="0" borderId="30" xfId="0" applyFont="1" applyBorder="1" applyAlignment="1" applyProtection="1">
      <alignment horizontal="left" vertical="center"/>
      <protection locked="0" hidden="1"/>
    </xf>
    <xf numFmtId="0" fontId="12" fillId="0" borderId="28" xfId="0" applyFont="1" applyBorder="1" applyAlignment="1" applyProtection="1">
      <alignment horizontal="left" vertical="center"/>
      <protection locked="0" hidden="1"/>
    </xf>
    <xf numFmtId="0" fontId="12" fillId="0" borderId="36" xfId="0" applyFont="1" applyBorder="1" applyAlignment="1" applyProtection="1">
      <alignment horizontal="left" vertical="center"/>
      <protection locked="0" hidden="1"/>
    </xf>
    <xf numFmtId="0" fontId="14" fillId="0" borderId="24" xfId="0" applyFont="1" applyBorder="1" applyAlignment="1" applyProtection="1">
      <alignment horizontal="left" vertical="center" wrapText="1" indent="1"/>
      <protection hidden="1"/>
    </xf>
    <xf numFmtId="0" fontId="12" fillId="0" borderId="21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hidden="1"/>
    </xf>
    <xf numFmtId="0" fontId="12" fillId="0" borderId="46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1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12" fillId="0" borderId="62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right" vertical="center"/>
      <protection hidden="1"/>
    </xf>
    <xf numFmtId="0" fontId="13" fillId="0" borderId="51" xfId="0" applyFont="1" applyBorder="1" applyAlignment="1" applyProtection="1">
      <alignment horizontal="right" vertical="center"/>
      <protection hidden="1"/>
    </xf>
    <xf numFmtId="0" fontId="13" fillId="0" borderId="56" xfId="0" applyFont="1" applyBorder="1" applyAlignment="1" applyProtection="1">
      <alignment horizontal="right" vertical="center"/>
      <protection hidden="1"/>
    </xf>
    <xf numFmtId="0" fontId="13" fillId="0" borderId="53" xfId="0" applyFont="1" applyBorder="1" applyAlignment="1" applyProtection="1">
      <alignment horizontal="right" vertical="center"/>
      <protection hidden="1"/>
    </xf>
    <xf numFmtId="0" fontId="13" fillId="0" borderId="54" xfId="0" applyFont="1" applyBorder="1" applyAlignment="1" applyProtection="1">
      <alignment horizontal="right" vertical="center"/>
      <protection hidden="1"/>
    </xf>
    <xf numFmtId="0" fontId="13" fillId="0" borderId="57" xfId="0" applyFont="1" applyBorder="1" applyAlignment="1" applyProtection="1">
      <alignment horizontal="right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/>
      <protection locked="0" hidden="1"/>
    </xf>
    <xf numFmtId="0" fontId="12" fillId="0" borderId="23" xfId="0" applyFont="1" applyBorder="1" applyAlignment="1" applyProtection="1">
      <alignment horizontal="center" vertical="center"/>
      <protection locked="0" hidden="1"/>
    </xf>
    <xf numFmtId="14" fontId="12" fillId="0" borderId="37" xfId="0" applyNumberFormat="1" applyFont="1" applyBorder="1" applyAlignment="1" applyProtection="1">
      <alignment horizontal="center" vertical="center"/>
      <protection locked="0" hidden="1"/>
    </xf>
    <xf numFmtId="14" fontId="12" fillId="0" borderId="23" xfId="0" applyNumberFormat="1" applyFont="1" applyBorder="1" applyAlignment="1" applyProtection="1">
      <alignment horizontal="center" vertical="center"/>
      <protection locked="0" hidden="1"/>
    </xf>
    <xf numFmtId="0" fontId="34" fillId="0" borderId="17" xfId="0" applyFont="1" applyBorder="1" applyAlignment="1" applyProtection="1">
      <alignment horizontal="center" vertical="center"/>
      <protection locked="0"/>
    </xf>
    <xf numFmtId="0" fontId="34" fillId="0" borderId="18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34" fillId="0" borderId="46" xfId="0" applyFont="1" applyBorder="1" applyAlignment="1" applyProtection="1">
      <alignment horizontal="center" vertical="center"/>
      <protection locked="0"/>
    </xf>
    <xf numFmtId="20" fontId="10" fillId="0" borderId="37" xfId="0" applyNumberFormat="1" applyFont="1" applyBorder="1" applyAlignment="1" applyProtection="1">
      <alignment horizontal="center" vertical="center"/>
      <protection locked="0" hidden="1"/>
    </xf>
    <xf numFmtId="14" fontId="10" fillId="0" borderId="37" xfId="0" applyNumberFormat="1" applyFont="1" applyBorder="1" applyAlignment="1" applyProtection="1">
      <alignment horizontal="center" vertical="center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2" fillId="0" borderId="38" xfId="0" applyFont="1" applyBorder="1" applyAlignment="1" applyProtection="1">
      <alignment horizontal="right" vertical="center" wrapText="1"/>
      <protection hidden="1"/>
    </xf>
    <xf numFmtId="0" fontId="12" fillId="0" borderId="39" xfId="0" applyFont="1" applyBorder="1" applyAlignment="1" applyProtection="1">
      <alignment horizontal="right" vertical="center" wrapText="1"/>
      <protection hidden="1"/>
    </xf>
    <xf numFmtId="0" fontId="12" fillId="0" borderId="41" xfId="0" applyFont="1" applyBorder="1" applyAlignment="1" applyProtection="1">
      <alignment horizontal="right" vertical="center" wrapText="1"/>
      <protection hidden="1"/>
    </xf>
    <xf numFmtId="0" fontId="16" fillId="0" borderId="35" xfId="0" applyFont="1" applyBorder="1" applyAlignment="1" applyProtection="1">
      <alignment horizontal="left" vertical="center"/>
      <protection hidden="1"/>
    </xf>
    <xf numFmtId="0" fontId="15" fillId="0" borderId="37" xfId="0" applyFont="1" applyBorder="1" applyAlignment="1" applyProtection="1">
      <alignment horizontal="center" vertical="center"/>
      <protection locked="0" hidden="1"/>
    </xf>
    <xf numFmtId="0" fontId="15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166" fontId="9" fillId="0" borderId="37" xfId="0" applyNumberFormat="1" applyFont="1" applyBorder="1" applyAlignment="1" applyProtection="1">
      <alignment horizontal="center" vertical="center"/>
      <protection hidden="1"/>
    </xf>
    <xf numFmtId="166" fontId="9" fillId="0" borderId="23" xfId="0" applyNumberFormat="1" applyFont="1" applyBorder="1" applyAlignment="1" applyProtection="1">
      <alignment horizontal="center" vertical="center"/>
      <protection hidden="1"/>
    </xf>
    <xf numFmtId="165" fontId="13" fillId="0" borderId="37" xfId="0" applyNumberFormat="1" applyFont="1" applyBorder="1" applyAlignment="1" applyProtection="1">
      <alignment horizontal="center" vertical="center" wrapText="1"/>
      <protection hidden="1"/>
    </xf>
    <xf numFmtId="165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locked="0" hidden="1"/>
    </xf>
    <xf numFmtId="0" fontId="12" fillId="0" borderId="26" xfId="0" applyFont="1" applyBorder="1" applyAlignment="1" applyProtection="1">
      <alignment horizontal="right" vertical="center" wrapText="1"/>
      <protection locked="0" hidden="1"/>
    </xf>
    <xf numFmtId="0" fontId="12" fillId="0" borderId="17" xfId="0" applyFont="1" applyBorder="1" applyAlignment="1" applyProtection="1">
      <alignment horizontal="right" vertical="center" wrapText="1"/>
      <protection locked="0" hidden="1"/>
    </xf>
    <xf numFmtId="0" fontId="12" fillId="0" borderId="18" xfId="0" applyFont="1" applyBorder="1" applyAlignment="1" applyProtection="1">
      <alignment horizontal="right" vertical="center" wrapText="1"/>
      <protection locked="0" hidden="1"/>
    </xf>
    <xf numFmtId="0" fontId="12" fillId="0" borderId="19" xfId="0" applyFont="1" applyBorder="1" applyAlignment="1" applyProtection="1">
      <alignment horizontal="right" vertical="center" wrapText="1"/>
      <protection locked="0" hidden="1"/>
    </xf>
    <xf numFmtId="0" fontId="12" fillId="0" borderId="0" xfId="0" applyFont="1" applyBorder="1" applyAlignment="1" applyProtection="1">
      <alignment horizontal="right" vertical="center" wrapText="1"/>
      <protection locked="0" hidden="1"/>
    </xf>
    <xf numFmtId="0" fontId="12" fillId="0" borderId="20" xfId="0" applyFont="1" applyBorder="1" applyAlignment="1" applyProtection="1">
      <alignment horizontal="right" vertical="center" wrapText="1"/>
      <protection locked="0" hidden="1"/>
    </xf>
    <xf numFmtId="0" fontId="12" fillId="0" borderId="33" xfId="0" applyFont="1" applyBorder="1" applyAlignment="1" applyProtection="1">
      <alignment horizontal="right" vertical="center" wrapText="1"/>
      <protection locked="0" hidden="1"/>
    </xf>
    <xf numFmtId="0" fontId="12" fillId="0" borderId="31" xfId="0" applyFont="1" applyBorder="1" applyAlignment="1" applyProtection="1">
      <alignment horizontal="right" vertical="center" wrapText="1"/>
      <protection locked="0" hidden="1"/>
    </xf>
    <xf numFmtId="0" fontId="12" fillId="0" borderId="34" xfId="0" applyFont="1" applyBorder="1" applyAlignment="1" applyProtection="1">
      <alignment horizontal="right" vertical="center" wrapText="1"/>
      <protection locked="0" hidden="1"/>
    </xf>
    <xf numFmtId="0" fontId="16" fillId="0" borderId="17" xfId="0" applyFont="1" applyBorder="1" applyAlignment="1" applyProtection="1">
      <alignment horizontal="right" vertical="center"/>
      <protection hidden="1"/>
    </xf>
    <xf numFmtId="0" fontId="16" fillId="0" borderId="25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22" xfId="0" applyFont="1" applyBorder="1" applyAlignment="1" applyProtection="1">
      <alignment horizontal="right" vertical="center"/>
      <protection hidden="1"/>
    </xf>
    <xf numFmtId="0" fontId="16" fillId="0" borderId="31" xfId="0" applyFont="1" applyBorder="1" applyAlignment="1" applyProtection="1">
      <alignment horizontal="right" vertical="center"/>
      <protection hidden="1"/>
    </xf>
    <xf numFmtId="0" fontId="16" fillId="0" borderId="32" xfId="0" applyFont="1" applyBorder="1" applyAlignment="1" applyProtection="1">
      <alignment horizontal="right" vertical="center"/>
      <protection hidden="1"/>
    </xf>
    <xf numFmtId="0" fontId="16" fillId="0" borderId="27" xfId="0" applyFont="1" applyBorder="1" applyAlignment="1" applyProtection="1">
      <alignment horizontal="right" vertical="center"/>
      <protection hidden="1"/>
    </xf>
    <xf numFmtId="0" fontId="16" fillId="0" borderId="28" xfId="0" applyFont="1" applyBorder="1" applyAlignment="1" applyProtection="1">
      <alignment horizontal="right" vertical="center"/>
      <protection hidden="1"/>
    </xf>
    <xf numFmtId="0" fontId="16" fillId="0" borderId="29" xfId="0" applyFont="1" applyBorder="1" applyAlignment="1" applyProtection="1">
      <alignment horizontal="right" vertical="center"/>
      <protection hidden="1"/>
    </xf>
    <xf numFmtId="0" fontId="12" fillId="0" borderId="30" xfId="0" applyFont="1" applyBorder="1" applyAlignment="1" applyProtection="1">
      <alignment horizontal="left" vertical="center" indent="1"/>
      <protection locked="0" hidden="1"/>
    </xf>
    <xf numFmtId="0" fontId="12" fillId="0" borderId="28" xfId="0" applyFont="1" applyBorder="1" applyAlignment="1" applyProtection="1">
      <alignment horizontal="left" vertical="center" indent="1"/>
      <protection locked="0" hidden="1"/>
    </xf>
    <xf numFmtId="0" fontId="12" fillId="0" borderId="36" xfId="0" applyFont="1" applyBorder="1" applyAlignment="1" applyProtection="1">
      <alignment horizontal="left" vertical="center" indent="1"/>
      <protection locked="0"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left" vertical="center" wrapText="1" indent="1"/>
      <protection hidden="1"/>
    </xf>
    <xf numFmtId="0" fontId="16" fillId="0" borderId="11" xfId="0" applyFont="1" applyBorder="1" applyAlignment="1" applyProtection="1">
      <alignment horizontal="left" vertical="center" wrapText="1"/>
      <protection hidden="1"/>
    </xf>
    <xf numFmtId="0" fontId="16" fillId="0" borderId="10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2" xfId="0" applyFont="1" applyBorder="1" applyAlignment="1" applyProtection="1">
      <alignment horizontal="left" vertical="center"/>
      <protection hidden="1"/>
    </xf>
    <xf numFmtId="0" fontId="22" fillId="0" borderId="3" xfId="0" applyFont="1" applyBorder="1" applyAlignment="1" applyProtection="1">
      <alignment horizontal="left" vertical="center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0" fontId="2" fillId="0" borderId="12" xfId="0" applyFont="1" applyBorder="1" applyAlignment="1" applyProtection="1">
      <alignment horizontal="right" vertical="center" wrapText="1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horizontal="right" vertical="center"/>
      <protection hidden="1"/>
    </xf>
    <xf numFmtId="0" fontId="6" fillId="0" borderId="15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4" fontId="1" fillId="0" borderId="13" xfId="0" applyNumberFormat="1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2" fillId="3" borderId="60" xfId="0" applyFont="1" applyFill="1" applyBorder="1" applyAlignment="1" applyProtection="1">
      <alignment horizontal="left" vertical="center" wrapText="1"/>
      <protection hidden="1"/>
    </xf>
    <xf numFmtId="0" fontId="2" fillId="3" borderId="61" xfId="0" applyFont="1" applyFill="1" applyBorder="1" applyAlignment="1" applyProtection="1">
      <alignment horizontal="left" vertical="center" wrapText="1"/>
      <protection hidden="1"/>
    </xf>
    <xf numFmtId="0" fontId="0" fillId="0" borderId="61" xfId="0" applyBorder="1" applyAlignment="1">
      <alignment horizontal="left" vertical="center" wrapText="1"/>
    </xf>
    <xf numFmtId="0" fontId="2" fillId="0" borderId="68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69" xfId="0" applyBorder="1" applyAlignment="1"/>
    <xf numFmtId="0" fontId="23" fillId="0" borderId="1" xfId="0" applyFont="1" applyBorder="1" applyAlignment="1" applyProtection="1">
      <alignment horizontal="left" vertical="center"/>
      <protection hidden="1"/>
    </xf>
    <xf numFmtId="0" fontId="23" fillId="0" borderId="2" xfId="0" applyFont="1" applyBorder="1" applyAlignment="1" applyProtection="1">
      <alignment horizontal="left" vertical="center"/>
      <protection hidden="1"/>
    </xf>
    <xf numFmtId="0" fontId="23" fillId="0" borderId="3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/>
      <protection hidden="1"/>
    </xf>
    <xf numFmtId="0" fontId="24" fillId="0" borderId="10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6" fillId="0" borderId="10" xfId="0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2" fillId="3" borderId="65" xfId="0" applyFont="1" applyFill="1" applyBorder="1" applyAlignment="1" applyProtection="1">
      <alignment horizontal="left" vertical="center" wrapText="1"/>
      <protection hidden="1"/>
    </xf>
    <xf numFmtId="0" fontId="2" fillId="3" borderId="66" xfId="0" applyFont="1" applyFill="1" applyBorder="1" applyAlignment="1" applyProtection="1">
      <alignment horizontal="left" vertical="center" wrapText="1"/>
      <protection hidden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B2:C62"/>
  <sheetViews>
    <sheetView workbookViewId="0">
      <selection activeCell="E10" sqref="E10"/>
    </sheetView>
  </sheetViews>
  <sheetFormatPr defaultRowHeight="15.75"/>
  <cols>
    <col min="1" max="1" width="4.5" style="42" customWidth="1"/>
    <col min="2" max="2" width="32.25" style="42" bestFit="1" customWidth="1"/>
    <col min="3" max="3" width="97.625" style="42" customWidth="1"/>
    <col min="4" max="16384" width="9" style="42"/>
  </cols>
  <sheetData>
    <row r="2" spans="2:3" ht="18.75" customHeight="1">
      <c r="B2" s="47" t="s">
        <v>577</v>
      </c>
    </row>
    <row r="3" spans="2:3" ht="18.75" customHeight="1">
      <c r="B3" s="43" t="s">
        <v>538</v>
      </c>
      <c r="C3" s="44" t="s">
        <v>570</v>
      </c>
    </row>
    <row r="4" spans="2:3" ht="18.75" customHeight="1">
      <c r="B4" s="43" t="s">
        <v>539</v>
      </c>
      <c r="C4" s="44" t="s">
        <v>580</v>
      </c>
    </row>
    <row r="5" spans="2:3" ht="37.5">
      <c r="B5" s="43" t="s">
        <v>540</v>
      </c>
      <c r="C5" s="45" t="s">
        <v>594</v>
      </c>
    </row>
    <row r="6" spans="2:3" ht="18.75" customHeight="1">
      <c r="B6" s="43" t="s">
        <v>5</v>
      </c>
      <c r="C6" s="44" t="s">
        <v>571</v>
      </c>
    </row>
    <row r="7" spans="2:3" ht="18.75" customHeight="1">
      <c r="B7" s="43" t="s">
        <v>507</v>
      </c>
      <c r="C7" s="44" t="s">
        <v>648</v>
      </c>
    </row>
    <row r="8" spans="2:3" ht="75">
      <c r="B8" s="43" t="s">
        <v>541</v>
      </c>
      <c r="C8" s="45" t="s">
        <v>574</v>
      </c>
    </row>
    <row r="9" spans="2:3" ht="18.75">
      <c r="B9" s="43" t="s">
        <v>8</v>
      </c>
      <c r="C9" s="44" t="s">
        <v>647</v>
      </c>
    </row>
    <row r="10" spans="2:3" ht="59.25" customHeight="1">
      <c r="B10" s="43" t="s">
        <v>508</v>
      </c>
      <c r="C10" s="45" t="s">
        <v>646</v>
      </c>
    </row>
    <row r="11" spans="2:3" ht="18.75" customHeight="1">
      <c r="B11" s="43" t="s">
        <v>11</v>
      </c>
      <c r="C11" s="44" t="s">
        <v>647</v>
      </c>
    </row>
    <row r="12" spans="2:3" ht="18.75" customHeight="1">
      <c r="B12" s="43" t="s">
        <v>12</v>
      </c>
      <c r="C12" s="44" t="s">
        <v>647</v>
      </c>
    </row>
    <row r="13" spans="2:3" ht="18.75" customHeight="1">
      <c r="B13" s="43" t="s">
        <v>9</v>
      </c>
      <c r="C13" s="44" t="s">
        <v>686</v>
      </c>
    </row>
    <row r="14" spans="2:3" ht="18.75" customHeight="1">
      <c r="B14" s="43" t="s">
        <v>568</v>
      </c>
      <c r="C14" s="44" t="s">
        <v>686</v>
      </c>
    </row>
    <row r="15" spans="2:3" ht="37.5">
      <c r="B15" s="43" t="s">
        <v>13</v>
      </c>
      <c r="C15" s="45" t="s">
        <v>595</v>
      </c>
    </row>
    <row r="16" spans="2:3" ht="18.75" customHeight="1">
      <c r="B16" s="43" t="s">
        <v>569</v>
      </c>
      <c r="C16" s="44" t="s">
        <v>580</v>
      </c>
    </row>
    <row r="17" spans="2:3" ht="18.75" customHeight="1">
      <c r="B17" s="43" t="s">
        <v>572</v>
      </c>
      <c r="C17" s="44" t="s">
        <v>580</v>
      </c>
    </row>
    <row r="18" spans="2:3" ht="18.75" customHeight="1">
      <c r="B18" s="43" t="s">
        <v>573</v>
      </c>
      <c r="C18" s="44" t="s">
        <v>580</v>
      </c>
    </row>
    <row r="19" spans="2:3" ht="18.75" customHeight="1">
      <c r="B19" s="43" t="s">
        <v>575</v>
      </c>
      <c r="C19" s="44" t="s">
        <v>576</v>
      </c>
    </row>
    <row r="21" spans="2:3" ht="18.75" customHeight="1">
      <c r="B21" s="47" t="s">
        <v>578</v>
      </c>
    </row>
    <row r="22" spans="2:3" ht="18.75" customHeight="1">
      <c r="B22" s="43" t="s">
        <v>579</v>
      </c>
      <c r="C22" s="44" t="s">
        <v>596</v>
      </c>
    </row>
    <row r="23" spans="2:3" ht="187.5">
      <c r="B23" s="43" t="s">
        <v>581</v>
      </c>
      <c r="C23" s="45" t="s">
        <v>582</v>
      </c>
    </row>
    <row r="24" spans="2:3" ht="18.75" customHeight="1">
      <c r="B24" s="43" t="s">
        <v>583</v>
      </c>
      <c r="C24" s="44" t="s">
        <v>597</v>
      </c>
    </row>
    <row r="25" spans="2:3" ht="56.25">
      <c r="B25" s="46" t="s">
        <v>584</v>
      </c>
      <c r="C25" s="45" t="s">
        <v>585</v>
      </c>
    </row>
    <row r="26" spans="2:3" ht="18.75" customHeight="1">
      <c r="B26" s="43" t="s">
        <v>586</v>
      </c>
      <c r="C26" s="44" t="s">
        <v>587</v>
      </c>
    </row>
    <row r="27" spans="2:3" ht="37.5">
      <c r="B27" s="43" t="s">
        <v>588</v>
      </c>
      <c r="C27" s="45" t="s">
        <v>589</v>
      </c>
    </row>
    <row r="28" spans="2:3" ht="18.75" customHeight="1">
      <c r="B28" s="43" t="s">
        <v>513</v>
      </c>
      <c r="C28" s="44" t="s">
        <v>590</v>
      </c>
    </row>
    <row r="29" spans="2:3" ht="93.75">
      <c r="B29" s="43" t="s">
        <v>514</v>
      </c>
      <c r="C29" s="45" t="s">
        <v>591</v>
      </c>
    </row>
    <row r="30" spans="2:3" ht="18.75" customHeight="1">
      <c r="B30" s="43" t="s">
        <v>515</v>
      </c>
      <c r="C30" s="44" t="s">
        <v>576</v>
      </c>
    </row>
    <row r="31" spans="2:3" ht="44.25" customHeight="1">
      <c r="B31" s="43" t="s">
        <v>643</v>
      </c>
      <c r="C31" s="45" t="s">
        <v>644</v>
      </c>
    </row>
    <row r="32" spans="2: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sheetProtection password="C853" sheet="1" objects="1" scenarios="1" selectLockedCells="1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IF(OR((K11="М"),(K11="Ж")),'181-210'!A40+1,"")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topLeftCell="A4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IF(OR((K11="М"),(K11="Ж")),'211-240'!A40+1,"")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IF($D$4="","",IF(($D$4-$G11)&lt;(10*365.2+1),"+"," "))</f>
        <v>+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 t="shared" ref="I12:I40" si="0">IF($D$4="","",IF(($D$4-$G12)&lt;(10*365.2+1),"+"," "))</f>
        <v>+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1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si="0"/>
        <v>+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1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0"/>
        <v>+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1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0"/>
        <v>+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1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0"/>
        <v>+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1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0"/>
        <v>+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1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0"/>
        <v>+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1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0"/>
        <v>+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1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0"/>
        <v>+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1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0"/>
        <v>+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1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0"/>
        <v>+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1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0"/>
        <v>+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1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0"/>
        <v>+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1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0"/>
        <v>+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1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0"/>
        <v>+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1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0"/>
        <v>+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1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0"/>
        <v>+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1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0"/>
        <v>+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1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0"/>
        <v>+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1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0"/>
        <v>+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1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0"/>
        <v>+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1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0"/>
        <v>+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1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0"/>
        <v>+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1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0"/>
        <v>+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1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0"/>
        <v>+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1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0"/>
        <v>+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1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0"/>
        <v>+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1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0"/>
        <v>+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1"/>
        <v/>
      </c>
      <c r="B40" s="40" t="s">
        <v>592</v>
      </c>
      <c r="C40" s="55"/>
      <c r="D40" s="56"/>
      <c r="E40" s="56"/>
      <c r="F40" s="55"/>
      <c r="G40" s="57"/>
      <c r="H40" s="59"/>
      <c r="I40" s="16" t="str">
        <f t="shared" si="0"/>
        <v>+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9" sqref="K19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IF(OR((K11="М"),(K11="Ж")),'241-270'!A40+1,"")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IF($D$4="","",IF(($D$4-$G11)&lt;(10*365.2+1),"+"," "))</f>
        <v>+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 t="shared" ref="I12:I40" si="0">IF($D$4="","",IF(($D$4-$G12)&lt;(10*365.2+1),"+"," "))</f>
        <v>+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1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si="0"/>
        <v>+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1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0"/>
        <v>+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1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0"/>
        <v>+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1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0"/>
        <v>+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1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0"/>
        <v>+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1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>IF($D$4="","",IF(($D$4-$G18)&lt;(10*365.2+1),"+"," "))</f>
        <v>+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1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0"/>
        <v>+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1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0"/>
        <v>+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1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0"/>
        <v>+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1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0"/>
        <v>+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1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0"/>
        <v>+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1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0"/>
        <v>+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1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0"/>
        <v>+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1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0"/>
        <v>+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1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0"/>
        <v>+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1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0"/>
        <v>+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1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0"/>
        <v>+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1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0"/>
        <v>+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1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0"/>
        <v>+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1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0"/>
        <v>+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1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0"/>
        <v>+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1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0"/>
        <v>+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1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0"/>
        <v>+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1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0"/>
        <v>+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1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0"/>
        <v>+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1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0"/>
        <v>+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1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0"/>
        <v>+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1"/>
        <v/>
      </c>
      <c r="B40" s="40" t="s">
        <v>592</v>
      </c>
      <c r="C40" s="55"/>
      <c r="D40" s="56"/>
      <c r="E40" s="56"/>
      <c r="F40" s="55"/>
      <c r="G40" s="57"/>
      <c r="H40" s="59"/>
      <c r="I40" s="16" t="str">
        <f t="shared" si="0"/>
        <v>+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BY300"/>
  <sheetViews>
    <sheetView tabSelected="1" view="pageBreakPreview" zoomScale="85" zoomScaleSheetLayoutView="85" workbookViewId="0">
      <selection activeCell="AT11" sqref="AT11:BA12"/>
    </sheetView>
  </sheetViews>
  <sheetFormatPr defaultColWidth="1.25" defaultRowHeight="18.75"/>
  <cols>
    <col min="1" max="2" width="1.25" style="24" customWidth="1"/>
    <col min="3" max="38" width="1.25" style="24"/>
    <col min="39" max="39" width="0.625" style="24" customWidth="1"/>
    <col min="40" max="40" width="1.25" style="24"/>
    <col min="41" max="41" width="1" style="24" customWidth="1"/>
    <col min="42" max="43" width="1.25" style="24"/>
    <col min="44" max="44" width="0.375" style="24" customWidth="1"/>
    <col min="45" max="45" width="0.125" style="24" hidden="1" customWidth="1"/>
    <col min="46" max="49" width="1.25" style="24"/>
    <col min="50" max="50" width="2.875" style="24" customWidth="1"/>
    <col min="51" max="51" width="1.25" style="24"/>
    <col min="52" max="52" width="1.875" style="24" customWidth="1"/>
    <col min="53" max="53" width="4.625" style="24" customWidth="1"/>
    <col min="54" max="70" width="1.25" style="24"/>
    <col min="71" max="71" width="10" style="24" customWidth="1"/>
    <col min="72" max="72" width="6.5" style="24" bestFit="1" customWidth="1"/>
    <col min="73" max="73" width="1.25" style="24"/>
    <col min="74" max="75" width="18.5" style="24" bestFit="1" customWidth="1"/>
    <col min="76" max="76" width="1.25" style="24"/>
    <col min="77" max="77" width="6.25" style="24" bestFit="1" customWidth="1"/>
    <col min="78" max="16384" width="1.25" style="24"/>
  </cols>
  <sheetData>
    <row r="1" spans="1:72" ht="17.25" customHeight="1">
      <c r="A1" s="222" t="s">
        <v>3</v>
      </c>
      <c r="B1" s="223"/>
      <c r="C1" s="223"/>
      <c r="D1" s="223"/>
      <c r="E1" s="223"/>
      <c r="F1" s="223"/>
      <c r="G1" s="223"/>
      <c r="H1" s="223"/>
      <c r="I1" s="224"/>
      <c r="J1" s="225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7"/>
      <c r="Y1" s="216" t="s">
        <v>1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7"/>
      <c r="AK1" s="207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9"/>
      <c r="BQ1" s="23"/>
      <c r="BR1" s="23"/>
      <c r="BS1" s="23"/>
      <c r="BT1" s="23"/>
    </row>
    <row r="2" spans="1:72" ht="17.25" customHeight="1">
      <c r="A2" s="222" t="s">
        <v>0</v>
      </c>
      <c r="B2" s="223"/>
      <c r="C2" s="223"/>
      <c r="D2" s="223"/>
      <c r="E2" s="223"/>
      <c r="F2" s="223"/>
      <c r="G2" s="223"/>
      <c r="H2" s="223"/>
      <c r="I2" s="224"/>
      <c r="J2" s="225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7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9"/>
      <c r="AK2" s="210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2"/>
      <c r="BQ2" s="23"/>
      <c r="BR2" s="23"/>
      <c r="BS2" s="23"/>
      <c r="BT2" s="23"/>
    </row>
    <row r="3" spans="1:72" ht="17.25" customHeight="1">
      <c r="A3" s="222" t="s">
        <v>543</v>
      </c>
      <c r="B3" s="223"/>
      <c r="C3" s="223"/>
      <c r="D3" s="223"/>
      <c r="E3" s="223"/>
      <c r="F3" s="223"/>
      <c r="G3" s="223"/>
      <c r="H3" s="223"/>
      <c r="I3" s="224"/>
      <c r="J3" s="225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7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1"/>
      <c r="AK3" s="213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5"/>
      <c r="BQ3" s="23"/>
      <c r="BR3" s="23"/>
      <c r="BS3" s="23"/>
      <c r="BT3" s="23"/>
    </row>
    <row r="4" spans="1:72" ht="7.5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</row>
    <row r="5" spans="1:72" ht="22.5" customHeight="1">
      <c r="A5" s="175">
        <f ca="1">TODAY()</f>
        <v>46006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92" t="s">
        <v>687</v>
      </c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</row>
    <row r="6" spans="1:72" ht="22.5" customHeight="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</row>
    <row r="7" spans="1:72" ht="18.75" customHeight="1">
      <c r="A7" s="160" t="s">
        <v>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 t="s">
        <v>540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 t="s">
        <v>5</v>
      </c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</row>
    <row r="8" spans="1:72" ht="7.5" customHeight="1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3"/>
    </row>
    <row r="9" spans="1:72" ht="18.75" customHeight="1">
      <c r="A9" s="167" t="s">
        <v>544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9"/>
    </row>
    <row r="10" spans="1:72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2"/>
    </row>
    <row r="11" spans="1:72" ht="18.75" customHeight="1">
      <c r="A11" s="177"/>
      <c r="B11" s="177"/>
      <c r="C11" s="177"/>
      <c r="D11" s="177"/>
      <c r="E11" s="177"/>
      <c r="F11" s="177"/>
      <c r="G11" s="178"/>
      <c r="H11" s="181"/>
      <c r="I11" s="163"/>
      <c r="J11" s="163"/>
      <c r="K11" s="163"/>
      <c r="L11" s="163"/>
      <c r="M11" s="163"/>
      <c r="N11" s="163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63"/>
      <c r="AD11" s="163"/>
      <c r="AE11" s="163"/>
      <c r="AF11" s="163"/>
      <c r="AG11" s="163"/>
      <c r="AH11" s="163"/>
      <c r="AI11" s="184" t="s">
        <v>650</v>
      </c>
      <c r="AJ11" s="185"/>
      <c r="AK11" s="185"/>
      <c r="AL11" s="185"/>
      <c r="AM11" s="185"/>
      <c r="AN11" s="185"/>
      <c r="AO11" s="185"/>
      <c r="AP11" s="185"/>
      <c r="AQ11" s="185"/>
      <c r="AR11" s="185"/>
      <c r="AS11" s="186"/>
      <c r="AT11" s="163" t="str">
        <f>IF(MAX('1-30'!$A$11:$A$41,'31-60'!$A$11:$A$40,'61-90'!$A$11:$A$40,'91-120'!$A$11:$A$40,'121-150'!$A$11:$A$40,'151-180'!$A$11:$A$40,'181-210'!$A$11:$A$40,'211-240'!$A$11:$A$40,'241-270'!$A$11:$A$40,'271-300'!$A$11:$A$40)=0,"0",MAX('1-30'!$A$11:$A$41,'31-60'!$A$11:$A$40,'61-90'!$A$11:$A$40,'91-120'!$A$11:$A$40,'121-150'!$A$11:$A$40,'151-180'!$A$11:$A$40,'181-210'!$A$11:$A$40,'211-240'!$A$11:$A$40,'241-270'!$A$11:$A$40,'271-300'!$A$11:$A$40))</f>
        <v>0</v>
      </c>
      <c r="AU11" s="163"/>
      <c r="AV11" s="163"/>
      <c r="AW11" s="163"/>
      <c r="AX11" s="163"/>
      <c r="AY11" s="163"/>
      <c r="AZ11" s="163"/>
      <c r="BA11" s="163"/>
      <c r="BB11" s="190">
        <f>$AT$11-$BG$11-$BL$11</f>
        <v>0</v>
      </c>
      <c r="BC11" s="190"/>
      <c r="BD11" s="190"/>
      <c r="BE11" s="190"/>
      <c r="BF11" s="190"/>
      <c r="BG11" s="190">
        <f>SUM(COUNTIF('1-30'!$I$13:$I$41,"+"),COUNTIF('61-90'!$I$11:$I$40,"+"),COUNTIF('61-90'!$I$11:$I$40,"+"),COUNTIF('91-120'!$I$11:$I$40,"+"),COUNTIF('121-150'!$I$11:$I$40,"+"))</f>
        <v>0</v>
      </c>
      <c r="BH11" s="190"/>
      <c r="BI11" s="190"/>
      <c r="BJ11" s="190"/>
      <c r="BK11" s="190"/>
      <c r="BL11" s="190">
        <f>SUM(COUNTIF('1-30'!$J$13:$J$41,"СПР"),COUNTIF('31-60'!$J$11:$J$40,"СПР"),COUNTIF('61-90'!$J$11:$J$40,"СПР"),COUNTIF('91-120'!$J$11:$J$40,"СПР"),COUNTIF('121-150'!$J$11:$J$40,"СПР"))</f>
        <v>0</v>
      </c>
      <c r="BM11" s="190"/>
      <c r="BN11" s="190"/>
      <c r="BO11" s="190"/>
      <c r="BP11" s="190"/>
    </row>
    <row r="12" spans="1:72" ht="18.75" customHeight="1">
      <c r="A12" s="179"/>
      <c r="B12" s="179"/>
      <c r="C12" s="179"/>
      <c r="D12" s="179"/>
      <c r="E12" s="179"/>
      <c r="F12" s="179"/>
      <c r="G12" s="180"/>
      <c r="H12" s="164"/>
      <c r="I12" s="164"/>
      <c r="J12" s="164"/>
      <c r="K12" s="164"/>
      <c r="L12" s="164"/>
      <c r="M12" s="164"/>
      <c r="N12" s="164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64"/>
      <c r="AD12" s="164"/>
      <c r="AE12" s="164"/>
      <c r="AF12" s="164"/>
      <c r="AG12" s="164"/>
      <c r="AH12" s="164"/>
      <c r="AI12" s="187"/>
      <c r="AJ12" s="188"/>
      <c r="AK12" s="188"/>
      <c r="AL12" s="188"/>
      <c r="AM12" s="188"/>
      <c r="AN12" s="188"/>
      <c r="AO12" s="188"/>
      <c r="AP12" s="188"/>
      <c r="AQ12" s="188"/>
      <c r="AR12" s="188"/>
      <c r="AS12" s="189"/>
      <c r="AT12" s="164"/>
      <c r="AU12" s="164"/>
      <c r="AV12" s="164"/>
      <c r="AW12" s="164"/>
      <c r="AX12" s="164"/>
      <c r="AY12" s="164"/>
      <c r="AZ12" s="164"/>
      <c r="BA12" s="164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</row>
    <row r="13" spans="1:72" ht="22.5" customHeight="1">
      <c r="A13" s="160" t="s">
        <v>549</v>
      </c>
      <c r="B13" s="160"/>
      <c r="C13" s="160"/>
      <c r="D13" s="160"/>
      <c r="E13" s="160"/>
      <c r="F13" s="160"/>
      <c r="G13" s="160"/>
      <c r="H13" s="160" t="s">
        <v>508</v>
      </c>
      <c r="I13" s="160"/>
      <c r="J13" s="160"/>
      <c r="K13" s="160"/>
      <c r="L13" s="160"/>
      <c r="M13" s="160"/>
      <c r="N13" s="160"/>
      <c r="O13" s="160" t="s">
        <v>565</v>
      </c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 t="s">
        <v>550</v>
      </c>
      <c r="AD13" s="160"/>
      <c r="AE13" s="160"/>
      <c r="AF13" s="160"/>
      <c r="AG13" s="160"/>
      <c r="AH13" s="160"/>
      <c r="AI13" s="160" t="s">
        <v>551</v>
      </c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 t="s">
        <v>552</v>
      </c>
      <c r="AU13" s="160"/>
      <c r="AV13" s="160"/>
      <c r="AW13" s="160"/>
      <c r="AX13" s="160"/>
      <c r="AY13" s="160"/>
      <c r="AZ13" s="160"/>
      <c r="BA13" s="160"/>
      <c r="BB13" s="160" t="s">
        <v>545</v>
      </c>
      <c r="BC13" s="160"/>
      <c r="BD13" s="160"/>
      <c r="BE13" s="160"/>
      <c r="BF13" s="160"/>
      <c r="BG13" s="160" t="s">
        <v>546</v>
      </c>
      <c r="BH13" s="160"/>
      <c r="BI13" s="160"/>
      <c r="BJ13" s="160"/>
      <c r="BK13" s="160"/>
      <c r="BL13" s="160" t="s">
        <v>547</v>
      </c>
      <c r="BM13" s="160"/>
      <c r="BN13" s="160"/>
      <c r="BO13" s="160"/>
      <c r="BP13" s="160"/>
    </row>
    <row r="14" spans="1:72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8" t="s">
        <v>645</v>
      </c>
      <c r="AD14" s="198"/>
      <c r="AE14" s="198"/>
      <c r="AF14" s="198"/>
      <c r="AG14" s="198"/>
      <c r="AH14" s="198"/>
      <c r="AI14" s="206" t="s">
        <v>22</v>
      </c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95" t="str">
        <f>IF($O$11&gt;0,$O$11-10," ")</f>
        <v xml:space="preserve"> </v>
      </c>
      <c r="AU14" s="96"/>
      <c r="AV14" s="96"/>
      <c r="AW14" s="96"/>
      <c r="AX14" s="96"/>
      <c r="AY14" s="96"/>
      <c r="AZ14" s="96"/>
      <c r="BA14" s="97"/>
      <c r="BB14" s="200" t="str">
        <f>INDEX($AR$51:$AR$300,MATCH($AI$14,$A$51:$A$300,0))</f>
        <v>RUS</v>
      </c>
      <c r="BC14" s="200"/>
      <c r="BD14" s="200"/>
      <c r="BE14" s="200"/>
      <c r="BF14" s="200"/>
      <c r="BG14" s="202">
        <f>WEEKDAY($O$11)</f>
        <v>7</v>
      </c>
      <c r="BH14" s="202"/>
      <c r="BI14" s="202"/>
      <c r="BJ14" s="202"/>
      <c r="BK14" s="202"/>
      <c r="BL14" s="204" t="str">
        <f>IF($O$11&gt;0,$O$11-89," ")</f>
        <v xml:space="preserve"> </v>
      </c>
      <c r="BM14" s="204"/>
      <c r="BN14" s="204"/>
      <c r="BO14" s="204"/>
      <c r="BP14" s="204"/>
    </row>
    <row r="15" spans="1:72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9"/>
      <c r="AD15" s="199"/>
      <c r="AE15" s="199"/>
      <c r="AF15" s="199"/>
      <c r="AG15" s="199"/>
      <c r="AH15" s="199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98"/>
      <c r="AU15" s="99"/>
      <c r="AV15" s="99"/>
      <c r="AW15" s="99"/>
      <c r="AX15" s="99"/>
      <c r="AY15" s="99"/>
      <c r="AZ15" s="99"/>
      <c r="BA15" s="100"/>
      <c r="BB15" s="201"/>
      <c r="BC15" s="201"/>
      <c r="BD15" s="201"/>
      <c r="BE15" s="201"/>
      <c r="BF15" s="201"/>
      <c r="BG15" s="203"/>
      <c r="BH15" s="203"/>
      <c r="BI15" s="203"/>
      <c r="BJ15" s="203"/>
      <c r="BK15" s="203"/>
      <c r="BL15" s="205"/>
      <c r="BM15" s="205"/>
      <c r="BN15" s="205"/>
      <c r="BO15" s="205"/>
      <c r="BP15" s="205"/>
    </row>
    <row r="16" spans="1:72" s="25" customFormat="1" ht="22.5" customHeight="1">
      <c r="A16" s="160" t="s">
        <v>553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0" t="s">
        <v>554</v>
      </c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0" t="s">
        <v>541</v>
      </c>
      <c r="AD16" s="160"/>
      <c r="AE16" s="160"/>
      <c r="AF16" s="160"/>
      <c r="AG16" s="160"/>
      <c r="AH16" s="160"/>
      <c r="AI16" s="94" t="s">
        <v>555</v>
      </c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01" t="s">
        <v>688</v>
      </c>
      <c r="AU16" s="101"/>
      <c r="AV16" s="101"/>
      <c r="AW16" s="101"/>
      <c r="AX16" s="101"/>
      <c r="AY16" s="101"/>
      <c r="AZ16" s="101"/>
      <c r="BA16" s="101"/>
      <c r="BB16" s="160" t="s">
        <v>558</v>
      </c>
      <c r="BC16" s="160"/>
      <c r="BD16" s="160"/>
      <c r="BE16" s="160"/>
      <c r="BF16" s="160"/>
      <c r="BG16" s="160" t="s">
        <v>564</v>
      </c>
      <c r="BH16" s="161"/>
      <c r="BI16" s="161"/>
      <c r="BJ16" s="161"/>
      <c r="BK16" s="161"/>
      <c r="BL16" s="160" t="s">
        <v>559</v>
      </c>
      <c r="BM16" s="161"/>
      <c r="BN16" s="161"/>
      <c r="BO16" s="161"/>
      <c r="BP16" s="161"/>
    </row>
    <row r="17" spans="1:68" s="26" customFormat="1" ht="7.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6"/>
    </row>
    <row r="18" spans="1:68" s="26" customFormat="1" ht="15.75">
      <c r="A18" s="111" t="s">
        <v>548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95"/>
    </row>
    <row r="19" spans="1:68" s="26" customFormat="1" ht="15.75">
      <c r="A19" s="111" t="s">
        <v>15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3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5"/>
    </row>
    <row r="20" spans="1:68" s="26" customFormat="1" ht="15.75">
      <c r="A20" s="111" t="s">
        <v>16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3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5"/>
    </row>
    <row r="21" spans="1:68" s="26" customFormat="1" ht="15.75">
      <c r="A21" s="111" t="s">
        <v>523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5"/>
    </row>
    <row r="22" spans="1:68" s="26" customFormat="1" ht="7.5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6"/>
    </row>
    <row r="23" spans="1:68" ht="18" customHeight="1">
      <c r="A23" s="116" t="s">
        <v>689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</row>
    <row r="24" spans="1:68" ht="18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</row>
    <row r="25" spans="1:68" ht="18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</row>
    <row r="26" spans="1:68" ht="18" customHeight="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</row>
    <row r="27" spans="1:68" ht="18" customHeight="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</row>
    <row r="28" spans="1:68" ht="18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</row>
    <row r="29" spans="1:68" ht="18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</row>
    <row r="30" spans="1:68" ht="18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</row>
    <row r="31" spans="1:68" ht="18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</row>
    <row r="32" spans="1:68" ht="27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</row>
    <row r="33" spans="1:68">
      <c r="A33" s="230" t="s">
        <v>560</v>
      </c>
      <c r="B33" s="231"/>
      <c r="C33" s="232" t="s">
        <v>561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</row>
    <row r="34" spans="1:68" s="26" customFormat="1" ht="7.5" customHeigh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9"/>
    </row>
    <row r="35" spans="1:68" s="26" customFormat="1" ht="18" customHeight="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</row>
    <row r="36" spans="1:68" s="26" customFormat="1" ht="18" customHeight="1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2"/>
    </row>
    <row r="37" spans="1:68" s="26" customFormat="1" ht="13.5" customHeight="1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228" t="s">
        <v>21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 t="s">
        <v>19</v>
      </c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 t="s">
        <v>556</v>
      </c>
      <c r="BG37" s="228"/>
      <c r="BH37" s="228"/>
      <c r="BI37" s="228"/>
      <c r="BJ37" s="228"/>
      <c r="BK37" s="228"/>
      <c r="BL37" s="228"/>
      <c r="BM37" s="228"/>
      <c r="BN37" s="228"/>
      <c r="BO37" s="228"/>
      <c r="BP37" s="229"/>
    </row>
    <row r="38" spans="1:68" s="26" customFormat="1" ht="7.5" customHeight="1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7"/>
    </row>
    <row r="39" spans="1:68" s="26" customFormat="1" ht="17.25" customHeight="1">
      <c r="A39" s="117" t="s">
        <v>20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7"/>
    </row>
    <row r="40" spans="1:68" s="26" customFormat="1" ht="17.25" customHeight="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2"/>
    </row>
    <row r="41" spans="1:68" s="26" customFormat="1" ht="13.5" customHeight="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228" t="s">
        <v>21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 t="s">
        <v>556</v>
      </c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9"/>
    </row>
    <row r="42" spans="1:68" s="26" customFormat="1" ht="7.5" customHeight="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10"/>
    </row>
    <row r="43" spans="1:68" s="26" customFormat="1" ht="15.7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50"/>
      <c r="AI43" s="129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1"/>
    </row>
    <row r="44" spans="1:68" s="26" customFormat="1" ht="15.75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4"/>
      <c r="AI44" s="132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4"/>
    </row>
    <row r="45" spans="1:68" s="26" customFormat="1" ht="15.75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4"/>
      <c r="AI45" s="102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4"/>
    </row>
    <row r="46" spans="1:68" s="26" customFormat="1" ht="15.75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5"/>
      <c r="AI46" s="142" t="s">
        <v>21</v>
      </c>
      <c r="AJ46" s="143"/>
      <c r="AK46" s="143"/>
      <c r="AL46" s="143"/>
      <c r="AM46" s="143"/>
      <c r="AN46" s="144"/>
      <c r="AO46" s="135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4"/>
    </row>
    <row r="47" spans="1:68" ht="15.75" customHeight="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5"/>
      <c r="AI47" s="142" t="s">
        <v>563</v>
      </c>
      <c r="AJ47" s="143"/>
      <c r="AK47" s="143"/>
      <c r="AL47" s="143"/>
      <c r="AM47" s="143"/>
      <c r="AN47" s="144"/>
      <c r="AO47" s="136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8"/>
    </row>
    <row r="48" spans="1:68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8"/>
      <c r="AI48" s="145" t="s">
        <v>556</v>
      </c>
      <c r="AJ48" s="146"/>
      <c r="AK48" s="146"/>
      <c r="AL48" s="146"/>
      <c r="AM48" s="146"/>
      <c r="AN48" s="147"/>
      <c r="AO48" s="139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1"/>
    </row>
    <row r="49" spans="1:77" ht="12" customHeight="1">
      <c r="A49" s="162" t="s">
        <v>557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 t="s">
        <v>562</v>
      </c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</row>
    <row r="50" spans="1:77" s="35" customFormat="1" ht="30" hidden="1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</row>
    <row r="51" spans="1:77" s="35" customFormat="1" hidden="1">
      <c r="A51" s="34" t="s">
        <v>592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 t="s">
        <v>592</v>
      </c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</row>
    <row r="52" spans="1:77" s="35" customFormat="1" hidden="1">
      <c r="A52" s="35" t="s">
        <v>22</v>
      </c>
      <c r="AR52" s="35" t="s">
        <v>23</v>
      </c>
      <c r="BS52" s="35" t="s">
        <v>477</v>
      </c>
      <c r="BT52" s="35" t="s">
        <v>592</v>
      </c>
      <c r="BV52" s="35" t="s">
        <v>592</v>
      </c>
      <c r="BW52" s="35" t="s">
        <v>592</v>
      </c>
      <c r="BY52" s="35" t="s">
        <v>592</v>
      </c>
    </row>
    <row r="53" spans="1:77" s="35" customFormat="1" hidden="1">
      <c r="A53" s="35" t="s">
        <v>602</v>
      </c>
      <c r="AR53" s="35" t="s">
        <v>603</v>
      </c>
      <c r="BT53" s="35" t="s">
        <v>478</v>
      </c>
      <c r="BV53" s="35" t="s">
        <v>479</v>
      </c>
      <c r="BW53" s="35" t="s">
        <v>480</v>
      </c>
      <c r="BY53" s="36">
        <v>0.22916666666666666</v>
      </c>
    </row>
    <row r="54" spans="1:77" s="35" customFormat="1" hidden="1">
      <c r="A54" s="35" t="s">
        <v>47</v>
      </c>
      <c r="AR54" s="35" t="s">
        <v>48</v>
      </c>
      <c r="BT54" s="35" t="s">
        <v>6</v>
      </c>
      <c r="BV54" s="35" t="s">
        <v>479</v>
      </c>
      <c r="BW54" s="35" t="s">
        <v>480</v>
      </c>
      <c r="BY54" s="36">
        <v>0.29166666666666669</v>
      </c>
    </row>
    <row r="55" spans="1:77" s="35" customFormat="1" hidden="1">
      <c r="A55" s="35" t="s">
        <v>49</v>
      </c>
      <c r="AR55" s="35" t="s">
        <v>50</v>
      </c>
      <c r="BT55" s="35" t="s">
        <v>481</v>
      </c>
      <c r="BV55" s="35" t="s">
        <v>479</v>
      </c>
      <c r="BW55" s="35" t="s">
        <v>480</v>
      </c>
      <c r="BY55" s="36">
        <v>0.2986111111111111</v>
      </c>
    </row>
    <row r="56" spans="1:77" s="35" customFormat="1" hidden="1">
      <c r="A56" s="35" t="s">
        <v>51</v>
      </c>
      <c r="AR56" s="35" t="s">
        <v>52</v>
      </c>
      <c r="BY56" s="36"/>
    </row>
    <row r="57" spans="1:77" s="35" customFormat="1" hidden="1">
      <c r="A57" s="35" t="s">
        <v>598</v>
      </c>
      <c r="AR57" s="35" t="s">
        <v>599</v>
      </c>
      <c r="BT57" s="35" t="s">
        <v>482</v>
      </c>
      <c r="BV57" s="35" t="s">
        <v>479</v>
      </c>
      <c r="BW57" s="35" t="s">
        <v>480</v>
      </c>
      <c r="BY57" s="36">
        <v>0.375</v>
      </c>
    </row>
    <row r="58" spans="1:77" s="35" customFormat="1" hidden="1">
      <c r="A58" s="35" t="s">
        <v>27</v>
      </c>
      <c r="AR58" s="35" t="s">
        <v>28</v>
      </c>
      <c r="BT58" s="35" t="s">
        <v>483</v>
      </c>
      <c r="BV58" s="35" t="s">
        <v>479</v>
      </c>
      <c r="BW58" s="35" t="s">
        <v>480</v>
      </c>
      <c r="BY58" s="36">
        <v>0.38194444444444442</v>
      </c>
    </row>
    <row r="59" spans="1:77" s="35" customFormat="1" hidden="1">
      <c r="A59" s="35" t="s">
        <v>605</v>
      </c>
      <c r="AR59" s="35" t="s">
        <v>31</v>
      </c>
      <c r="BT59" s="35" t="s">
        <v>484</v>
      </c>
      <c r="BV59" s="35" t="s">
        <v>479</v>
      </c>
      <c r="BW59" s="35" t="s">
        <v>480</v>
      </c>
      <c r="BY59" s="36">
        <v>0.45833333333333331</v>
      </c>
    </row>
    <row r="60" spans="1:77" s="35" customFormat="1" hidden="1">
      <c r="A60" s="35" t="s">
        <v>36</v>
      </c>
      <c r="AR60" s="35" t="s">
        <v>37</v>
      </c>
      <c r="BT60" s="35" t="s">
        <v>525</v>
      </c>
      <c r="BV60" s="35" t="s">
        <v>479</v>
      </c>
      <c r="BW60" s="35" t="s">
        <v>480</v>
      </c>
      <c r="BY60" s="36">
        <v>0.46527777777777773</v>
      </c>
    </row>
    <row r="61" spans="1:77" s="35" customFormat="1" hidden="1">
      <c r="A61" s="35" t="s">
        <v>34</v>
      </c>
      <c r="AR61" s="35" t="s">
        <v>35</v>
      </c>
      <c r="BT61" s="35" t="s">
        <v>485</v>
      </c>
      <c r="BV61" s="35" t="s">
        <v>479</v>
      </c>
      <c r="BW61" s="35" t="s">
        <v>480</v>
      </c>
      <c r="BY61" s="36">
        <v>0.54166666666666663</v>
      </c>
    </row>
    <row r="62" spans="1:77" s="35" customFormat="1" hidden="1">
      <c r="A62" s="35" t="s">
        <v>32</v>
      </c>
      <c r="AR62" s="35" t="s">
        <v>33</v>
      </c>
      <c r="BT62" s="35" t="s">
        <v>486</v>
      </c>
      <c r="BV62" s="35" t="s">
        <v>479</v>
      </c>
      <c r="BW62" s="35" t="s">
        <v>480</v>
      </c>
      <c r="BY62" s="36">
        <v>0.54861111111111105</v>
      </c>
    </row>
    <row r="63" spans="1:77" s="35" customFormat="1" hidden="1">
      <c r="A63" s="35" t="s">
        <v>604</v>
      </c>
      <c r="AR63" s="35" t="s">
        <v>38</v>
      </c>
      <c r="BT63" s="35" t="s">
        <v>487</v>
      </c>
      <c r="BV63" s="35" t="s">
        <v>479</v>
      </c>
      <c r="BW63" s="35" t="s">
        <v>480</v>
      </c>
      <c r="BY63" s="36">
        <v>0.625</v>
      </c>
    </row>
    <row r="64" spans="1:77" s="35" customFormat="1" hidden="1">
      <c r="A64" s="35" t="s">
        <v>39</v>
      </c>
      <c r="AR64" s="35" t="s">
        <v>40</v>
      </c>
      <c r="BT64" s="35" t="s">
        <v>488</v>
      </c>
      <c r="BV64" s="35" t="s">
        <v>479</v>
      </c>
      <c r="BW64" s="35" t="s">
        <v>480</v>
      </c>
      <c r="BY64" s="36">
        <v>0.63194444444444442</v>
      </c>
    </row>
    <row r="65" spans="1:77" s="35" customFormat="1" hidden="1">
      <c r="A65" s="35" t="s">
        <v>41</v>
      </c>
      <c r="AR65" s="35" t="s">
        <v>42</v>
      </c>
      <c r="BT65" s="35" t="s">
        <v>526</v>
      </c>
      <c r="BV65" s="35" t="s">
        <v>479</v>
      </c>
      <c r="BW65" s="35" t="s">
        <v>480</v>
      </c>
      <c r="BY65" s="36">
        <v>0.70833333333333337</v>
      </c>
    </row>
    <row r="66" spans="1:77" s="35" customFormat="1" hidden="1">
      <c r="A66" s="35" t="s">
        <v>43</v>
      </c>
      <c r="AR66" s="35" t="s">
        <v>44</v>
      </c>
      <c r="BT66" s="35" t="s">
        <v>489</v>
      </c>
      <c r="BV66" s="35" t="s">
        <v>479</v>
      </c>
      <c r="BW66" s="35" t="s">
        <v>480</v>
      </c>
      <c r="BY66" s="36">
        <v>0.71527777777777779</v>
      </c>
    </row>
    <row r="67" spans="1:77" s="35" customFormat="1" hidden="1">
      <c r="A67" s="35" t="s">
        <v>45</v>
      </c>
      <c r="AR67" s="35" t="s">
        <v>46</v>
      </c>
      <c r="BT67" s="35" t="s">
        <v>490</v>
      </c>
      <c r="BV67" s="35" t="s">
        <v>479</v>
      </c>
      <c r="BW67" s="35" t="s">
        <v>480</v>
      </c>
      <c r="BY67" s="36">
        <v>0.79166666666666663</v>
      </c>
    </row>
    <row r="68" spans="1:77" s="35" customFormat="1" hidden="1">
      <c r="A68" s="35" t="s">
        <v>475</v>
      </c>
      <c r="AR68" s="35" t="s">
        <v>476</v>
      </c>
      <c r="BS68" s="35" t="s">
        <v>492</v>
      </c>
      <c r="BT68" s="35" t="s">
        <v>491</v>
      </c>
      <c r="BV68" s="35" t="s">
        <v>479</v>
      </c>
      <c r="BW68" s="35" t="s">
        <v>480</v>
      </c>
      <c r="BY68" s="36">
        <v>0.79861111111111116</v>
      </c>
    </row>
    <row r="69" spans="1:77" s="35" customFormat="1" hidden="1">
      <c r="A69" s="35" t="s">
        <v>53</v>
      </c>
      <c r="AR69" s="35" t="s">
        <v>54</v>
      </c>
      <c r="BS69" s="37"/>
      <c r="BT69" s="35" t="s">
        <v>493</v>
      </c>
      <c r="BV69" s="35" t="s">
        <v>480</v>
      </c>
      <c r="BW69" s="35" t="s">
        <v>479</v>
      </c>
      <c r="BY69" s="36">
        <v>0.23611111111111113</v>
      </c>
    </row>
    <row r="70" spans="1:77" s="35" customFormat="1" hidden="1">
      <c r="A70" s="35" t="s">
        <v>57</v>
      </c>
      <c r="AR70" s="35" t="s">
        <v>58</v>
      </c>
      <c r="BT70" s="35" t="s">
        <v>494</v>
      </c>
      <c r="BV70" s="35" t="s">
        <v>480</v>
      </c>
      <c r="BW70" s="35" t="s">
        <v>479</v>
      </c>
      <c r="BY70" s="36">
        <v>0.3125</v>
      </c>
    </row>
    <row r="71" spans="1:77" s="35" customFormat="1" hidden="1">
      <c r="A71" s="35" t="s">
        <v>59</v>
      </c>
      <c r="AR71" s="35" t="s">
        <v>60</v>
      </c>
      <c r="BT71" s="35" t="s">
        <v>495</v>
      </c>
      <c r="BU71" s="37"/>
      <c r="BV71" s="35" t="s">
        <v>480</v>
      </c>
      <c r="BW71" s="35" t="s">
        <v>479</v>
      </c>
      <c r="BY71" s="36">
        <v>0.31944444444444448</v>
      </c>
    </row>
    <row r="72" spans="1:77" s="35" customFormat="1" hidden="1">
      <c r="A72" s="35" t="s">
        <v>55</v>
      </c>
      <c r="AR72" s="35" t="s">
        <v>56</v>
      </c>
      <c r="BT72" s="35" t="s">
        <v>496</v>
      </c>
      <c r="BV72" s="35" t="s">
        <v>480</v>
      </c>
      <c r="BW72" s="35" t="s">
        <v>479</v>
      </c>
      <c r="BY72" s="36">
        <v>0.39583333333333331</v>
      </c>
    </row>
    <row r="73" spans="1:77" s="35" customFormat="1" hidden="1">
      <c r="A73" s="35" t="s">
        <v>61</v>
      </c>
      <c r="AR73" s="35" t="s">
        <v>62</v>
      </c>
      <c r="BT73" s="35" t="s">
        <v>497</v>
      </c>
      <c r="BV73" s="35" t="s">
        <v>480</v>
      </c>
      <c r="BW73" s="35" t="s">
        <v>479</v>
      </c>
      <c r="BY73" s="36">
        <v>0.40277777777777773</v>
      </c>
    </row>
    <row r="74" spans="1:77" s="35" customFormat="1" hidden="1">
      <c r="A74" s="35" t="s">
        <v>65</v>
      </c>
      <c r="AR74" s="35" t="s">
        <v>66</v>
      </c>
      <c r="BT74" s="35" t="s">
        <v>498</v>
      </c>
      <c r="BV74" s="35" t="s">
        <v>480</v>
      </c>
      <c r="BW74" s="35" t="s">
        <v>479</v>
      </c>
      <c r="BY74" s="36">
        <v>0.47916666666666669</v>
      </c>
    </row>
    <row r="75" spans="1:77" s="35" customFormat="1" hidden="1">
      <c r="A75" s="35" t="s">
        <v>63</v>
      </c>
      <c r="AR75" s="35" t="s">
        <v>64</v>
      </c>
      <c r="BT75" s="35" t="s">
        <v>524</v>
      </c>
      <c r="BV75" s="35" t="s">
        <v>480</v>
      </c>
      <c r="BW75" s="35" t="s">
        <v>479</v>
      </c>
      <c r="BY75" s="36">
        <v>0.4861111111111111</v>
      </c>
    </row>
    <row r="76" spans="1:77" s="35" customFormat="1" hidden="1">
      <c r="A76" s="35" t="s">
        <v>67</v>
      </c>
      <c r="AR76" s="35" t="s">
        <v>68</v>
      </c>
      <c r="BT76" s="35" t="s">
        <v>499</v>
      </c>
      <c r="BV76" s="35" t="s">
        <v>480</v>
      </c>
      <c r="BW76" s="35" t="s">
        <v>479</v>
      </c>
      <c r="BY76" s="36">
        <v>0.5625</v>
      </c>
    </row>
    <row r="77" spans="1:77" s="35" customFormat="1" hidden="1">
      <c r="A77" s="35" t="s">
        <v>69</v>
      </c>
      <c r="AR77" s="35" t="s">
        <v>70</v>
      </c>
      <c r="BT77" s="35" t="s">
        <v>500</v>
      </c>
      <c r="BV77" s="35" t="s">
        <v>480</v>
      </c>
      <c r="BW77" s="35" t="s">
        <v>479</v>
      </c>
      <c r="BY77" s="36">
        <v>0.56944444444444442</v>
      </c>
    </row>
    <row r="78" spans="1:77" s="35" customFormat="1" hidden="1">
      <c r="A78" s="35" t="s">
        <v>87</v>
      </c>
      <c r="AR78" s="35" t="s">
        <v>88</v>
      </c>
      <c r="BT78" s="35" t="s">
        <v>501</v>
      </c>
      <c r="BV78" s="35" t="s">
        <v>480</v>
      </c>
      <c r="BW78" s="35" t="s">
        <v>479</v>
      </c>
      <c r="BY78" s="36">
        <v>0.64583333333333337</v>
      </c>
    </row>
    <row r="79" spans="1:77" s="35" customFormat="1" hidden="1">
      <c r="A79" s="35" t="s">
        <v>73</v>
      </c>
      <c r="AR79" s="35" t="s">
        <v>74</v>
      </c>
      <c r="BT79" s="35" t="s">
        <v>502</v>
      </c>
      <c r="BV79" s="35" t="s">
        <v>480</v>
      </c>
      <c r="BW79" s="35" t="s">
        <v>479</v>
      </c>
      <c r="BY79" s="36">
        <v>0.65277777777777779</v>
      </c>
    </row>
    <row r="80" spans="1:77" s="35" customFormat="1" hidden="1">
      <c r="A80" s="35" t="s">
        <v>606</v>
      </c>
      <c r="AR80" s="35" t="s">
        <v>631</v>
      </c>
      <c r="BT80" s="35" t="s">
        <v>503</v>
      </c>
      <c r="BV80" s="35" t="s">
        <v>480</v>
      </c>
      <c r="BW80" s="35" t="s">
        <v>479</v>
      </c>
      <c r="BY80" s="36">
        <v>0.72916666666666663</v>
      </c>
    </row>
    <row r="81" spans="1:77" s="35" customFormat="1" hidden="1">
      <c r="A81" s="35" t="s">
        <v>75</v>
      </c>
      <c r="AR81" s="35" t="s">
        <v>76</v>
      </c>
      <c r="BT81" s="35" t="s">
        <v>504</v>
      </c>
      <c r="BV81" s="35" t="s">
        <v>480</v>
      </c>
      <c r="BW81" s="35" t="s">
        <v>479</v>
      </c>
      <c r="BY81" s="36">
        <v>0.73611111111111116</v>
      </c>
    </row>
    <row r="82" spans="1:77" s="35" customFormat="1" hidden="1">
      <c r="A82" s="35" t="s">
        <v>77</v>
      </c>
      <c r="AR82" s="35" t="s">
        <v>78</v>
      </c>
      <c r="BT82" s="35" t="s">
        <v>505</v>
      </c>
      <c r="BV82" s="35" t="s">
        <v>480</v>
      </c>
      <c r="BW82" s="35" t="s">
        <v>479</v>
      </c>
      <c r="BY82" s="36">
        <v>0.8125</v>
      </c>
    </row>
    <row r="83" spans="1:77" s="35" customFormat="1" hidden="1">
      <c r="A83" s="35" t="s">
        <v>81</v>
      </c>
      <c r="AR83" s="35" t="s">
        <v>82</v>
      </c>
      <c r="BS83" s="35" t="s">
        <v>527</v>
      </c>
      <c r="BT83" s="35" t="s">
        <v>506</v>
      </c>
      <c r="BV83" s="35" t="s">
        <v>480</v>
      </c>
      <c r="BW83" s="35" t="s">
        <v>479</v>
      </c>
      <c r="BY83" s="36">
        <v>0.81944444444444453</v>
      </c>
    </row>
    <row r="84" spans="1:77" s="35" customFormat="1" hidden="1">
      <c r="A84" s="35" t="s">
        <v>83</v>
      </c>
      <c r="AR84" s="35" t="s">
        <v>84</v>
      </c>
      <c r="BT84" s="35" t="s">
        <v>528</v>
      </c>
      <c r="BV84" s="35" t="s">
        <v>479</v>
      </c>
      <c r="BW84" s="35" t="s">
        <v>529</v>
      </c>
      <c r="BY84" s="36">
        <v>0.27847222222222223</v>
      </c>
    </row>
    <row r="85" spans="1:77" s="35" customFormat="1" hidden="1">
      <c r="A85" s="35" t="s">
        <v>85</v>
      </c>
      <c r="AR85" s="35" t="s">
        <v>86</v>
      </c>
      <c r="BT85" s="35" t="s">
        <v>530</v>
      </c>
      <c r="BV85" s="35" t="s">
        <v>479</v>
      </c>
      <c r="BW85" s="35" t="s">
        <v>529</v>
      </c>
      <c r="BY85" s="36">
        <v>0.4381944444444445</v>
      </c>
    </row>
    <row r="86" spans="1:77" s="35" customFormat="1" hidden="1">
      <c r="A86" s="35" t="s">
        <v>89</v>
      </c>
      <c r="AR86" s="35" t="s">
        <v>90</v>
      </c>
      <c r="BT86" s="35" t="s">
        <v>531</v>
      </c>
      <c r="BV86" s="35" t="s">
        <v>479</v>
      </c>
      <c r="BW86" s="35" t="s">
        <v>529</v>
      </c>
      <c r="BY86" s="36">
        <v>0.64652777777777781</v>
      </c>
    </row>
    <row r="87" spans="1:77" s="35" customFormat="1" hidden="1">
      <c r="A87" s="35" t="s">
        <v>91</v>
      </c>
      <c r="AR87" s="35" t="s">
        <v>92</v>
      </c>
      <c r="BS87" s="35" t="s">
        <v>533</v>
      </c>
      <c r="BT87" s="35" t="s">
        <v>532</v>
      </c>
      <c r="BV87" s="35" t="s">
        <v>479</v>
      </c>
      <c r="BW87" s="35" t="s">
        <v>529</v>
      </c>
      <c r="BY87" s="36">
        <v>0.85486111111111107</v>
      </c>
    </row>
    <row r="88" spans="1:77" s="35" customFormat="1" hidden="1">
      <c r="A88" s="35" t="s">
        <v>71</v>
      </c>
      <c r="AR88" s="35" t="s">
        <v>72</v>
      </c>
      <c r="BT88" s="35" t="s">
        <v>534</v>
      </c>
      <c r="BV88" s="35" t="s">
        <v>529</v>
      </c>
      <c r="BW88" s="35" t="s">
        <v>479</v>
      </c>
      <c r="BY88" s="36">
        <v>0.2638888888888889</v>
      </c>
    </row>
    <row r="89" spans="1:77" s="35" customFormat="1" hidden="1">
      <c r="A89" s="35" t="s">
        <v>454</v>
      </c>
      <c r="AR89" s="35" t="s">
        <v>455</v>
      </c>
      <c r="BT89" s="35" t="s">
        <v>535</v>
      </c>
      <c r="BV89" s="35" t="s">
        <v>529</v>
      </c>
      <c r="BW89" s="35" t="s">
        <v>479</v>
      </c>
      <c r="BY89" s="36">
        <v>0.45833333333333331</v>
      </c>
    </row>
    <row r="90" spans="1:77" s="35" customFormat="1" hidden="1">
      <c r="A90" s="35" t="s">
        <v>456</v>
      </c>
      <c r="AR90" s="35" t="s">
        <v>457</v>
      </c>
      <c r="BT90" s="35" t="s">
        <v>536</v>
      </c>
      <c r="BV90" s="35" t="s">
        <v>529</v>
      </c>
      <c r="BW90" s="35" t="s">
        <v>479</v>
      </c>
      <c r="BY90" s="36">
        <v>0.66666666666666663</v>
      </c>
    </row>
    <row r="91" spans="1:77" s="35" customFormat="1" hidden="1">
      <c r="A91" s="35" t="s">
        <v>446</v>
      </c>
      <c r="AR91" s="35" t="s">
        <v>447</v>
      </c>
      <c r="BT91" s="35" t="s">
        <v>537</v>
      </c>
      <c r="BV91" s="35" t="s">
        <v>529</v>
      </c>
      <c r="BW91" s="35" t="s">
        <v>479</v>
      </c>
      <c r="BY91" s="36">
        <v>0.83333333333333337</v>
      </c>
    </row>
    <row r="92" spans="1:77" s="35" customFormat="1" hidden="1">
      <c r="A92" s="35" t="s">
        <v>207</v>
      </c>
      <c r="AR92" s="35" t="s">
        <v>208</v>
      </c>
    </row>
    <row r="93" spans="1:77" s="35" customFormat="1" hidden="1">
      <c r="A93" s="35" t="s">
        <v>458</v>
      </c>
      <c r="AR93" s="35" t="s">
        <v>459</v>
      </c>
      <c r="BS93" s="35" t="s">
        <v>592</v>
      </c>
      <c r="BT93" s="35" t="s">
        <v>592</v>
      </c>
    </row>
    <row r="94" spans="1:77" s="35" customFormat="1" hidden="1">
      <c r="A94" s="35" t="s">
        <v>462</v>
      </c>
      <c r="AR94" s="35" t="s">
        <v>463</v>
      </c>
      <c r="BS94" s="35" t="s">
        <v>24</v>
      </c>
      <c r="BT94" s="35" t="s">
        <v>25</v>
      </c>
    </row>
    <row r="95" spans="1:77" s="35" customFormat="1" hidden="1">
      <c r="A95" s="35" t="s">
        <v>464</v>
      </c>
      <c r="AR95" s="35" t="s">
        <v>465</v>
      </c>
      <c r="BS95" s="35" t="s">
        <v>7</v>
      </c>
      <c r="BT95" s="35" t="s">
        <v>26</v>
      </c>
    </row>
    <row r="96" spans="1:77" s="35" customFormat="1" hidden="1">
      <c r="A96" s="35" t="s">
        <v>460</v>
      </c>
      <c r="AR96" s="35" t="s">
        <v>461</v>
      </c>
      <c r="BS96" s="35" t="s">
        <v>29</v>
      </c>
      <c r="BT96" s="35" t="s">
        <v>30</v>
      </c>
    </row>
    <row r="97" spans="1:71" s="35" customFormat="1" hidden="1">
      <c r="A97" s="35" t="s">
        <v>171</v>
      </c>
      <c r="AR97" s="35" t="s">
        <v>172</v>
      </c>
    </row>
    <row r="98" spans="1:71" s="35" customFormat="1" hidden="1">
      <c r="A98" s="35" t="s">
        <v>198</v>
      </c>
      <c r="AR98" s="35" t="s">
        <v>199</v>
      </c>
    </row>
    <row r="99" spans="1:71" s="35" customFormat="1" hidden="1">
      <c r="A99" s="35" t="s">
        <v>200</v>
      </c>
      <c r="AR99" s="35" t="s">
        <v>201</v>
      </c>
      <c r="BS99" s="35" t="s">
        <v>592</v>
      </c>
    </row>
    <row r="100" spans="1:71" s="35" customFormat="1" hidden="1">
      <c r="A100" s="35" t="s">
        <v>173</v>
      </c>
      <c r="AR100" s="35" t="s">
        <v>174</v>
      </c>
      <c r="BS100" s="35" t="s">
        <v>652</v>
      </c>
    </row>
    <row r="101" spans="1:71" s="35" customFormat="1" hidden="1">
      <c r="A101" s="35" t="s">
        <v>179</v>
      </c>
      <c r="AR101" s="35" t="s">
        <v>180</v>
      </c>
      <c r="BS101" s="35" t="s">
        <v>651</v>
      </c>
    </row>
    <row r="102" spans="1:71" s="35" customFormat="1" hidden="1">
      <c r="A102" s="35" t="s">
        <v>189</v>
      </c>
      <c r="AR102" s="35" t="s">
        <v>190</v>
      </c>
      <c r="BS102" s="35" t="s">
        <v>650</v>
      </c>
    </row>
    <row r="103" spans="1:71" s="35" customFormat="1" hidden="1">
      <c r="A103" s="35" t="s">
        <v>193</v>
      </c>
      <c r="AR103" s="35" t="s">
        <v>194</v>
      </c>
      <c r="BS103" s="35" t="s">
        <v>656</v>
      </c>
    </row>
    <row r="104" spans="1:71" s="35" customFormat="1" hidden="1">
      <c r="A104" s="35" t="s">
        <v>195</v>
      </c>
      <c r="AR104" s="35" t="s">
        <v>196</v>
      </c>
      <c r="BS104" s="35" t="s">
        <v>653</v>
      </c>
    </row>
    <row r="105" spans="1:71" s="35" customFormat="1" hidden="1">
      <c r="A105" s="35" t="s">
        <v>607</v>
      </c>
      <c r="AR105" s="35" t="s">
        <v>197</v>
      </c>
      <c r="BS105" s="35" t="s">
        <v>654</v>
      </c>
    </row>
    <row r="106" spans="1:71" s="35" customFormat="1" hidden="1">
      <c r="A106" s="35" t="s">
        <v>608</v>
      </c>
      <c r="AR106" s="35" t="s">
        <v>632</v>
      </c>
      <c r="BS106" s="35" t="s">
        <v>655</v>
      </c>
    </row>
    <row r="107" spans="1:71" s="35" customFormat="1" hidden="1">
      <c r="A107" s="35" t="s">
        <v>177</v>
      </c>
      <c r="AR107" s="35" t="s">
        <v>178</v>
      </c>
    </row>
    <row r="108" spans="1:71" s="35" customFormat="1" hidden="1">
      <c r="A108" s="35" t="s">
        <v>181</v>
      </c>
      <c r="AR108" s="35" t="s">
        <v>182</v>
      </c>
      <c r="BS108" s="35" t="s">
        <v>657</v>
      </c>
    </row>
    <row r="109" spans="1:71" s="35" customFormat="1" hidden="1">
      <c r="A109" s="35" t="s">
        <v>203</v>
      </c>
      <c r="AR109" s="35" t="s">
        <v>204</v>
      </c>
      <c r="BS109" s="35" t="s">
        <v>658</v>
      </c>
    </row>
    <row r="110" spans="1:71" s="35" customFormat="1" hidden="1">
      <c r="A110" s="35" t="s">
        <v>205</v>
      </c>
      <c r="AR110" s="35" t="s">
        <v>206</v>
      </c>
      <c r="BS110" s="35" t="s">
        <v>659</v>
      </c>
    </row>
    <row r="111" spans="1:71" s="35" customFormat="1" hidden="1">
      <c r="A111" s="35" t="s">
        <v>187</v>
      </c>
      <c r="AR111" s="35" t="s">
        <v>188</v>
      </c>
    </row>
    <row r="112" spans="1:71" s="35" customFormat="1" hidden="1">
      <c r="A112" s="35" t="s">
        <v>185</v>
      </c>
      <c r="AR112" s="35" t="s">
        <v>186</v>
      </c>
      <c r="BS112" s="35" t="s">
        <v>660</v>
      </c>
    </row>
    <row r="113" spans="1:71" s="35" customFormat="1" hidden="1">
      <c r="A113" s="35" t="s">
        <v>183</v>
      </c>
      <c r="AR113" s="35" t="s">
        <v>184</v>
      </c>
      <c r="BS113" s="35" t="s">
        <v>661</v>
      </c>
    </row>
    <row r="114" spans="1:71" s="35" customFormat="1" hidden="1">
      <c r="A114" s="35" t="s">
        <v>175</v>
      </c>
      <c r="AR114" s="35" t="s">
        <v>176</v>
      </c>
      <c r="BS114" s="35" t="s">
        <v>662</v>
      </c>
    </row>
    <row r="115" spans="1:71" s="35" customFormat="1" hidden="1">
      <c r="A115" s="35" t="s">
        <v>191</v>
      </c>
      <c r="AR115" s="35" t="s">
        <v>192</v>
      </c>
      <c r="BS115" s="35" t="s">
        <v>663</v>
      </c>
    </row>
    <row r="116" spans="1:71" s="35" customFormat="1" hidden="1">
      <c r="A116" s="35" t="s">
        <v>135</v>
      </c>
      <c r="AR116" s="35" t="s">
        <v>136</v>
      </c>
      <c r="BS116" s="35" t="s">
        <v>664</v>
      </c>
    </row>
    <row r="117" spans="1:71" s="35" customFormat="1" hidden="1">
      <c r="A117" s="35" t="s">
        <v>120</v>
      </c>
      <c r="AR117" s="35" t="s">
        <v>119</v>
      </c>
      <c r="BS117" s="35" t="s">
        <v>662</v>
      </c>
    </row>
    <row r="118" spans="1:71" s="35" customFormat="1" hidden="1">
      <c r="A118" s="35" t="s">
        <v>609</v>
      </c>
      <c r="AR118" s="35" t="s">
        <v>633</v>
      </c>
    </row>
    <row r="119" spans="1:71" s="35" customFormat="1" hidden="1">
      <c r="A119" s="35" t="s">
        <v>137</v>
      </c>
      <c r="AR119" s="35" t="s">
        <v>138</v>
      </c>
      <c r="BS119" s="35" t="s">
        <v>649</v>
      </c>
    </row>
    <row r="120" spans="1:71" s="35" customFormat="1" hidden="1">
      <c r="A120" s="35" t="s">
        <v>139</v>
      </c>
      <c r="AR120" s="35" t="s">
        <v>140</v>
      </c>
      <c r="BS120" s="35" t="s">
        <v>665</v>
      </c>
    </row>
    <row r="121" spans="1:71" s="35" customFormat="1" hidden="1">
      <c r="A121" s="35" t="s">
        <v>141</v>
      </c>
      <c r="AR121" s="35" t="s">
        <v>142</v>
      </c>
      <c r="BS121" s="35" t="s">
        <v>666</v>
      </c>
    </row>
    <row r="122" spans="1:71" s="35" customFormat="1" hidden="1">
      <c r="A122" s="35" t="s">
        <v>145</v>
      </c>
      <c r="AR122" s="35" t="s">
        <v>146</v>
      </c>
      <c r="BS122" s="35" t="s">
        <v>667</v>
      </c>
    </row>
    <row r="123" spans="1:71" s="35" customFormat="1" hidden="1">
      <c r="A123" s="35" t="s">
        <v>471</v>
      </c>
      <c r="AR123" s="35" t="s">
        <v>472</v>
      </c>
      <c r="BS123" s="35" t="s">
        <v>668</v>
      </c>
    </row>
    <row r="124" spans="1:71" s="35" customFormat="1" hidden="1">
      <c r="A124" s="35" t="s">
        <v>467</v>
      </c>
      <c r="AR124" s="35" t="s">
        <v>468</v>
      </c>
      <c r="BS124" s="35" t="s">
        <v>669</v>
      </c>
    </row>
    <row r="125" spans="1:71" s="35" customFormat="1" hidden="1">
      <c r="A125" s="35" t="s">
        <v>473</v>
      </c>
      <c r="AR125" s="35" t="s">
        <v>474</v>
      </c>
    </row>
    <row r="126" spans="1:71" s="35" customFormat="1" hidden="1">
      <c r="A126" s="35" t="s">
        <v>469</v>
      </c>
      <c r="AR126" s="35" t="s">
        <v>470</v>
      </c>
      <c r="BS126" s="35" t="s">
        <v>670</v>
      </c>
    </row>
    <row r="127" spans="1:71" s="35" customFormat="1" hidden="1">
      <c r="A127" s="35" t="s">
        <v>221</v>
      </c>
      <c r="AR127" s="35" t="s">
        <v>222</v>
      </c>
      <c r="BS127" s="35" t="s">
        <v>671</v>
      </c>
    </row>
    <row r="128" spans="1:71" s="35" customFormat="1" hidden="1">
      <c r="A128" s="35" t="s">
        <v>211</v>
      </c>
      <c r="AR128" s="35" t="s">
        <v>212</v>
      </c>
      <c r="BS128" s="35" t="s">
        <v>672</v>
      </c>
    </row>
    <row r="129" spans="1:71" s="35" customFormat="1" hidden="1">
      <c r="A129" s="35" t="s">
        <v>213</v>
      </c>
      <c r="AR129" s="35" t="s">
        <v>214</v>
      </c>
      <c r="BS129" s="35" t="s">
        <v>673</v>
      </c>
    </row>
    <row r="130" spans="1:71" s="35" customFormat="1" hidden="1">
      <c r="A130" s="35" t="s">
        <v>229</v>
      </c>
      <c r="AR130" s="35" t="s">
        <v>230</v>
      </c>
      <c r="BS130" s="35" t="s">
        <v>674</v>
      </c>
    </row>
    <row r="131" spans="1:71" s="35" customFormat="1" hidden="1">
      <c r="A131" s="35" t="s">
        <v>217</v>
      </c>
      <c r="AR131" s="35" t="s">
        <v>218</v>
      </c>
      <c r="BS131" s="35" t="s">
        <v>675</v>
      </c>
    </row>
    <row r="132" spans="1:71" s="35" customFormat="1" hidden="1">
      <c r="A132" s="35" t="s">
        <v>215</v>
      </c>
      <c r="AR132" s="35" t="s">
        <v>216</v>
      </c>
    </row>
    <row r="133" spans="1:71" s="35" customFormat="1" hidden="1">
      <c r="A133" s="35" t="s">
        <v>219</v>
      </c>
      <c r="AR133" s="35" t="s">
        <v>220</v>
      </c>
      <c r="BS133" s="35" t="s">
        <v>676</v>
      </c>
    </row>
    <row r="134" spans="1:71" s="35" customFormat="1" hidden="1">
      <c r="A134" s="35" t="s">
        <v>209</v>
      </c>
      <c r="AR134" s="35" t="s">
        <v>210</v>
      </c>
      <c r="BS134" s="35" t="s">
        <v>677</v>
      </c>
    </row>
    <row r="135" spans="1:71" s="35" customFormat="1" hidden="1">
      <c r="A135" s="35" t="s">
        <v>400</v>
      </c>
      <c r="AR135" s="35" t="s">
        <v>401</v>
      </c>
      <c r="BS135" s="35" t="s">
        <v>679</v>
      </c>
    </row>
    <row r="136" spans="1:71" s="35" customFormat="1" hidden="1">
      <c r="A136" s="35" t="s">
        <v>223</v>
      </c>
      <c r="AR136" s="35" t="s">
        <v>224</v>
      </c>
      <c r="BS136" s="35" t="s">
        <v>25</v>
      </c>
    </row>
    <row r="137" spans="1:71" s="35" customFormat="1" hidden="1">
      <c r="A137" s="35" t="s">
        <v>610</v>
      </c>
      <c r="AR137" s="35" t="s">
        <v>99</v>
      </c>
      <c r="BS137" s="35" t="s">
        <v>26</v>
      </c>
    </row>
    <row r="138" spans="1:71" s="35" customFormat="1" hidden="1">
      <c r="A138" s="35" t="s">
        <v>231</v>
      </c>
      <c r="AR138" s="35" t="s">
        <v>232</v>
      </c>
      <c r="BS138" s="35" t="s">
        <v>680</v>
      </c>
    </row>
    <row r="139" spans="1:71" s="35" customFormat="1" hidden="1">
      <c r="A139" s="35" t="s">
        <v>100</v>
      </c>
      <c r="AR139" s="35" t="s">
        <v>101</v>
      </c>
      <c r="BS139" s="35" t="s">
        <v>678</v>
      </c>
    </row>
    <row r="140" spans="1:71" s="35" customFormat="1" hidden="1">
      <c r="A140" s="35" t="s">
        <v>93</v>
      </c>
      <c r="AR140" s="35" t="s">
        <v>94</v>
      </c>
      <c r="BS140" s="35" t="s">
        <v>681</v>
      </c>
    </row>
    <row r="141" spans="1:71" s="35" customFormat="1" hidden="1">
      <c r="A141" s="35" t="s">
        <v>95</v>
      </c>
      <c r="AR141" s="35" t="s">
        <v>96</v>
      </c>
      <c r="BS141" s="35" t="s">
        <v>682</v>
      </c>
    </row>
    <row r="142" spans="1:71" s="35" customFormat="1" hidden="1">
      <c r="A142" s="35" t="s">
        <v>97</v>
      </c>
      <c r="AR142" s="35" t="s">
        <v>98</v>
      </c>
    </row>
    <row r="143" spans="1:71" s="35" customFormat="1" hidden="1">
      <c r="A143" s="35" t="s">
        <v>356</v>
      </c>
      <c r="AR143" s="35" t="s">
        <v>357</v>
      </c>
      <c r="BS143" s="35" t="s">
        <v>30</v>
      </c>
    </row>
    <row r="144" spans="1:71" s="35" customFormat="1" hidden="1">
      <c r="A144" s="35" t="s">
        <v>233</v>
      </c>
      <c r="AR144" s="35" t="s">
        <v>234</v>
      </c>
      <c r="BS144" s="35" t="s">
        <v>25</v>
      </c>
    </row>
    <row r="145" spans="1:71" s="35" customFormat="1" hidden="1">
      <c r="A145" s="35" t="s">
        <v>131</v>
      </c>
      <c r="AR145" s="35" t="s">
        <v>132</v>
      </c>
      <c r="BS145" s="35" t="s">
        <v>26</v>
      </c>
    </row>
    <row r="146" spans="1:71" s="35" customFormat="1" hidden="1">
      <c r="A146" s="35" t="s">
        <v>235</v>
      </c>
      <c r="AR146" s="35" t="s">
        <v>236</v>
      </c>
      <c r="BS146" s="35" t="s">
        <v>683</v>
      </c>
    </row>
    <row r="147" spans="1:71" s="35" customFormat="1" hidden="1">
      <c r="A147" s="35" t="s">
        <v>108</v>
      </c>
      <c r="AR147" s="35" t="s">
        <v>109</v>
      </c>
      <c r="BS147" s="35" t="s">
        <v>681</v>
      </c>
    </row>
    <row r="148" spans="1:71" s="35" customFormat="1" hidden="1">
      <c r="A148" s="35" t="s">
        <v>112</v>
      </c>
      <c r="AR148" s="35" t="s">
        <v>113</v>
      </c>
      <c r="BS148" s="35" t="s">
        <v>682</v>
      </c>
    </row>
    <row r="149" spans="1:71" s="35" customFormat="1" hidden="1">
      <c r="A149" s="35" t="s">
        <v>114</v>
      </c>
      <c r="AR149" s="35" t="s">
        <v>115</v>
      </c>
    </row>
    <row r="150" spans="1:71" s="35" customFormat="1" hidden="1">
      <c r="A150" s="35" t="s">
        <v>116</v>
      </c>
      <c r="AR150" s="35" t="s">
        <v>117</v>
      </c>
      <c r="BS150" s="35" t="s">
        <v>684</v>
      </c>
    </row>
    <row r="151" spans="1:71" s="35" customFormat="1" hidden="1">
      <c r="A151" s="35" t="s">
        <v>118</v>
      </c>
      <c r="AR151" s="35" t="s">
        <v>119</v>
      </c>
      <c r="BS151" s="35" t="s">
        <v>685</v>
      </c>
    </row>
    <row r="152" spans="1:71" s="35" customFormat="1" hidden="1">
      <c r="A152" s="35" t="s">
        <v>238</v>
      </c>
      <c r="AR152" s="35" t="s">
        <v>239</v>
      </c>
    </row>
    <row r="153" spans="1:71" s="35" customFormat="1" hidden="1">
      <c r="A153" s="35" t="s">
        <v>123</v>
      </c>
      <c r="AR153" s="35" t="s">
        <v>124</v>
      </c>
    </row>
    <row r="154" spans="1:71" s="35" customFormat="1" hidden="1">
      <c r="A154" s="35" t="s">
        <v>125</v>
      </c>
      <c r="AR154" s="35" t="s">
        <v>126</v>
      </c>
    </row>
    <row r="155" spans="1:71" s="35" customFormat="1" hidden="1">
      <c r="A155" s="35" t="s">
        <v>129</v>
      </c>
      <c r="AR155" s="35" t="s">
        <v>130</v>
      </c>
    </row>
    <row r="156" spans="1:71" s="35" customFormat="1" hidden="1">
      <c r="A156" s="35" t="s">
        <v>240</v>
      </c>
      <c r="AR156" s="35" t="s">
        <v>241</v>
      </c>
    </row>
    <row r="157" spans="1:71" s="35" customFormat="1" hidden="1">
      <c r="A157" s="35" t="s">
        <v>242</v>
      </c>
      <c r="AR157" s="35" t="s">
        <v>243</v>
      </c>
    </row>
    <row r="158" spans="1:71" s="35" customFormat="1" hidden="1">
      <c r="A158" s="35" t="s">
        <v>611</v>
      </c>
      <c r="AR158" s="35" t="s">
        <v>634</v>
      </c>
    </row>
    <row r="159" spans="1:71" s="35" customFormat="1" hidden="1">
      <c r="A159" s="35" t="s">
        <v>244</v>
      </c>
      <c r="AR159" s="35" t="s">
        <v>245</v>
      </c>
    </row>
    <row r="160" spans="1:71" s="35" customFormat="1" hidden="1">
      <c r="A160" s="35" t="s">
        <v>246</v>
      </c>
      <c r="AR160" s="35" t="s">
        <v>247</v>
      </c>
    </row>
    <row r="161" spans="1:44" s="35" customFormat="1" hidden="1">
      <c r="A161" s="35" t="s">
        <v>250</v>
      </c>
      <c r="AR161" s="35" t="s">
        <v>251</v>
      </c>
    </row>
    <row r="162" spans="1:44" s="35" customFormat="1" hidden="1">
      <c r="A162" s="35" t="s">
        <v>252</v>
      </c>
      <c r="AR162" s="35" t="s">
        <v>253</v>
      </c>
    </row>
    <row r="163" spans="1:44" s="35" customFormat="1" hidden="1">
      <c r="A163" s="35" t="s">
        <v>248</v>
      </c>
      <c r="AR163" s="35" t="s">
        <v>249</v>
      </c>
    </row>
    <row r="164" spans="1:44" s="35" customFormat="1" hidden="1">
      <c r="A164" s="35" t="s">
        <v>254</v>
      </c>
      <c r="AR164" s="35" t="s">
        <v>255</v>
      </c>
    </row>
    <row r="165" spans="1:44" s="35" customFormat="1" hidden="1">
      <c r="A165" s="35" t="s">
        <v>258</v>
      </c>
      <c r="AR165" s="35" t="s">
        <v>259</v>
      </c>
    </row>
    <row r="166" spans="1:44" s="35" customFormat="1" hidden="1">
      <c r="A166" s="35" t="s">
        <v>256</v>
      </c>
      <c r="AR166" s="35" t="s">
        <v>257</v>
      </c>
    </row>
    <row r="167" spans="1:44" s="35" customFormat="1" hidden="1">
      <c r="A167" s="35" t="s">
        <v>260</v>
      </c>
      <c r="AR167" s="35" t="s">
        <v>261</v>
      </c>
    </row>
    <row r="168" spans="1:44" s="35" customFormat="1" hidden="1">
      <c r="A168" s="35" t="s">
        <v>284</v>
      </c>
      <c r="AR168" s="35" t="s">
        <v>285</v>
      </c>
    </row>
    <row r="169" spans="1:44" s="35" customFormat="1" hidden="1">
      <c r="A169" s="35" t="s">
        <v>282</v>
      </c>
      <c r="AR169" s="35" t="s">
        <v>283</v>
      </c>
    </row>
    <row r="170" spans="1:44" s="35" customFormat="1" hidden="1">
      <c r="A170" s="35" t="s">
        <v>266</v>
      </c>
      <c r="AR170" s="35" t="s">
        <v>267</v>
      </c>
    </row>
    <row r="171" spans="1:44" s="35" customFormat="1" hidden="1">
      <c r="A171" s="35" t="s">
        <v>286</v>
      </c>
      <c r="AR171" s="35" t="s">
        <v>287</v>
      </c>
    </row>
    <row r="172" spans="1:44" s="35" customFormat="1" hidden="1">
      <c r="A172" s="35" t="s">
        <v>262</v>
      </c>
      <c r="AR172" s="35" t="s">
        <v>263</v>
      </c>
    </row>
    <row r="173" spans="1:44" s="35" customFormat="1" hidden="1">
      <c r="A173" s="35" t="s">
        <v>264</v>
      </c>
      <c r="AR173" s="35" t="s">
        <v>265</v>
      </c>
    </row>
    <row r="174" spans="1:44" s="35" customFormat="1" hidden="1">
      <c r="A174" s="35" t="s">
        <v>268</v>
      </c>
      <c r="AR174" s="35" t="s">
        <v>269</v>
      </c>
    </row>
    <row r="175" spans="1:44" s="35" customFormat="1" hidden="1">
      <c r="A175" s="35" t="s">
        <v>270</v>
      </c>
      <c r="AR175" s="35" t="s">
        <v>271</v>
      </c>
    </row>
    <row r="176" spans="1:44" s="35" customFormat="1" hidden="1">
      <c r="A176" s="35" t="s">
        <v>274</v>
      </c>
      <c r="AR176" s="35" t="s">
        <v>275</v>
      </c>
    </row>
    <row r="177" spans="1:44" s="35" customFormat="1" hidden="1">
      <c r="A177" s="35" t="s">
        <v>272</v>
      </c>
      <c r="AR177" s="35" t="s">
        <v>635</v>
      </c>
    </row>
    <row r="178" spans="1:44" s="35" customFormat="1" hidden="1">
      <c r="A178" s="35" t="s">
        <v>612</v>
      </c>
      <c r="AR178" s="35" t="s">
        <v>273</v>
      </c>
    </row>
    <row r="179" spans="1:44" s="35" customFormat="1" hidden="1">
      <c r="A179" s="35" t="s">
        <v>276</v>
      </c>
      <c r="AR179" s="35" t="s">
        <v>277</v>
      </c>
    </row>
    <row r="180" spans="1:44" s="35" customFormat="1" hidden="1">
      <c r="A180" s="35" t="s">
        <v>300</v>
      </c>
      <c r="AR180" s="35" t="s">
        <v>301</v>
      </c>
    </row>
    <row r="181" spans="1:44" s="35" customFormat="1" hidden="1">
      <c r="A181" s="35" t="s">
        <v>280</v>
      </c>
      <c r="AR181" s="35" t="s">
        <v>281</v>
      </c>
    </row>
    <row r="182" spans="1:44" s="35" customFormat="1" hidden="1">
      <c r="A182" s="35" t="s">
        <v>278</v>
      </c>
      <c r="AR182" s="35" t="s">
        <v>279</v>
      </c>
    </row>
    <row r="183" spans="1:44" s="35" customFormat="1" hidden="1">
      <c r="A183" s="35" t="s">
        <v>288</v>
      </c>
      <c r="AR183" s="35" t="s">
        <v>289</v>
      </c>
    </row>
    <row r="184" spans="1:44" s="35" customFormat="1" hidden="1">
      <c r="A184" s="35" t="s">
        <v>290</v>
      </c>
      <c r="AR184" s="35" t="s">
        <v>291</v>
      </c>
    </row>
    <row r="185" spans="1:44" s="35" customFormat="1" hidden="1">
      <c r="A185" s="35" t="s">
        <v>302</v>
      </c>
      <c r="AR185" s="35" t="s">
        <v>303</v>
      </c>
    </row>
    <row r="186" spans="1:44" s="35" customFormat="1" hidden="1">
      <c r="A186" s="35" t="s">
        <v>292</v>
      </c>
      <c r="AR186" s="35" t="s">
        <v>293</v>
      </c>
    </row>
    <row r="187" spans="1:44" s="35" customFormat="1" hidden="1">
      <c r="A187" s="35" t="s">
        <v>294</v>
      </c>
      <c r="AR187" s="35" t="s">
        <v>295</v>
      </c>
    </row>
    <row r="188" spans="1:44" s="35" customFormat="1" hidden="1">
      <c r="A188" s="35" t="s">
        <v>296</v>
      </c>
      <c r="AR188" s="35" t="s">
        <v>297</v>
      </c>
    </row>
    <row r="189" spans="1:44" s="35" customFormat="1" hidden="1">
      <c r="A189" s="35" t="s">
        <v>298</v>
      </c>
      <c r="AR189" s="35" t="s">
        <v>299</v>
      </c>
    </row>
    <row r="190" spans="1:44" s="35" customFormat="1" hidden="1">
      <c r="A190" s="35" t="s">
        <v>304</v>
      </c>
      <c r="AR190" s="35" t="s">
        <v>305</v>
      </c>
    </row>
    <row r="191" spans="1:44" s="35" customFormat="1" hidden="1">
      <c r="A191" s="35" t="s">
        <v>306</v>
      </c>
      <c r="AR191" s="35" t="s">
        <v>307</v>
      </c>
    </row>
    <row r="192" spans="1:44" s="35" customFormat="1" hidden="1">
      <c r="A192" s="35" t="s">
        <v>308</v>
      </c>
      <c r="AR192" s="35" t="s">
        <v>309</v>
      </c>
    </row>
    <row r="193" spans="1:44" s="35" customFormat="1" hidden="1">
      <c r="A193" s="35" t="s">
        <v>310</v>
      </c>
      <c r="AR193" s="35" t="s">
        <v>311</v>
      </c>
    </row>
    <row r="194" spans="1:44" s="35" customFormat="1" hidden="1">
      <c r="A194" s="35" t="s">
        <v>320</v>
      </c>
      <c r="AR194" s="35" t="s">
        <v>321</v>
      </c>
    </row>
    <row r="195" spans="1:44" s="35" customFormat="1" hidden="1">
      <c r="A195" s="35" t="s">
        <v>322</v>
      </c>
      <c r="AR195" s="35" t="s">
        <v>323</v>
      </c>
    </row>
    <row r="196" spans="1:44" s="35" customFormat="1" hidden="1">
      <c r="A196" s="35" t="s">
        <v>312</v>
      </c>
      <c r="AR196" s="35" t="s">
        <v>313</v>
      </c>
    </row>
    <row r="197" spans="1:44" s="35" customFormat="1" hidden="1">
      <c r="A197" s="35" t="s">
        <v>318</v>
      </c>
      <c r="AR197" s="35" t="s">
        <v>319</v>
      </c>
    </row>
    <row r="198" spans="1:44" s="35" customFormat="1" hidden="1">
      <c r="A198" s="35" t="s">
        <v>324</v>
      </c>
      <c r="AR198" s="35" t="s">
        <v>325</v>
      </c>
    </row>
    <row r="199" spans="1:44" s="35" customFormat="1" hidden="1">
      <c r="A199" s="35" t="s">
        <v>316</v>
      </c>
      <c r="AR199" s="35" t="s">
        <v>317</v>
      </c>
    </row>
    <row r="200" spans="1:44" s="35" customFormat="1" hidden="1">
      <c r="A200" s="35" t="s">
        <v>314</v>
      </c>
      <c r="AR200" s="35" t="s">
        <v>315</v>
      </c>
    </row>
    <row r="201" spans="1:44" s="35" customFormat="1" hidden="1">
      <c r="A201" s="35" t="s">
        <v>329</v>
      </c>
      <c r="AR201" s="35" t="s">
        <v>330</v>
      </c>
    </row>
    <row r="202" spans="1:44" s="35" customFormat="1" hidden="1">
      <c r="A202" s="35" t="s">
        <v>331</v>
      </c>
      <c r="AR202" s="35" t="s">
        <v>332</v>
      </c>
    </row>
    <row r="203" spans="1:44" s="35" customFormat="1" hidden="1">
      <c r="A203" s="35" t="s">
        <v>79</v>
      </c>
      <c r="AR203" s="35" t="s">
        <v>80</v>
      </c>
    </row>
    <row r="204" spans="1:44" s="35" customFormat="1" hidden="1">
      <c r="A204" s="35" t="s">
        <v>613</v>
      </c>
      <c r="AR204" s="35" t="s">
        <v>636</v>
      </c>
    </row>
    <row r="205" spans="1:44" s="35" customFormat="1" hidden="1">
      <c r="A205" s="35" t="s">
        <v>326</v>
      </c>
      <c r="AR205" s="35" t="s">
        <v>327</v>
      </c>
    </row>
    <row r="206" spans="1:44" s="35" customFormat="1" hidden="1">
      <c r="A206" s="35" t="s">
        <v>614</v>
      </c>
      <c r="AR206" s="35" t="s">
        <v>349</v>
      </c>
    </row>
    <row r="207" spans="1:44" s="35" customFormat="1" hidden="1">
      <c r="A207" s="35" t="s">
        <v>110</v>
      </c>
      <c r="AR207" s="35" t="s">
        <v>111</v>
      </c>
    </row>
    <row r="208" spans="1:44" s="35" customFormat="1" hidden="1">
      <c r="A208" s="35" t="s">
        <v>615</v>
      </c>
      <c r="AR208" s="35" t="s">
        <v>637</v>
      </c>
    </row>
    <row r="209" spans="1:44" s="35" customFormat="1" hidden="1">
      <c r="A209" s="35" t="s">
        <v>616</v>
      </c>
      <c r="AR209" s="35" t="s">
        <v>202</v>
      </c>
    </row>
    <row r="210" spans="1:44" s="35" customFormat="1" hidden="1">
      <c r="A210" s="35" t="s">
        <v>121</v>
      </c>
      <c r="AR210" s="35" t="s">
        <v>122</v>
      </c>
    </row>
    <row r="211" spans="1:44" s="35" customFormat="1" hidden="1">
      <c r="A211" s="35" t="s">
        <v>373</v>
      </c>
      <c r="AR211" s="35" t="s">
        <v>374</v>
      </c>
    </row>
    <row r="212" spans="1:44" s="35" customFormat="1" hidden="1">
      <c r="A212" s="35" t="s">
        <v>617</v>
      </c>
      <c r="AR212" s="35" t="s">
        <v>439</v>
      </c>
    </row>
    <row r="213" spans="1:44" s="35" customFormat="1" hidden="1">
      <c r="A213" s="35" t="s">
        <v>333</v>
      </c>
      <c r="AR213" s="35" t="s">
        <v>334</v>
      </c>
    </row>
    <row r="214" spans="1:44" s="35" customFormat="1" hidden="1">
      <c r="A214" s="35" t="s">
        <v>335</v>
      </c>
      <c r="AR214" s="35" t="s">
        <v>336</v>
      </c>
    </row>
    <row r="215" spans="1:44" s="35" customFormat="1" hidden="1">
      <c r="A215" s="35" t="s">
        <v>337</v>
      </c>
      <c r="AR215" s="35" t="s">
        <v>338</v>
      </c>
    </row>
    <row r="216" spans="1:44" s="35" customFormat="1" hidden="1">
      <c r="A216" s="35" t="s">
        <v>339</v>
      </c>
      <c r="AR216" s="35" t="s">
        <v>340</v>
      </c>
    </row>
    <row r="217" spans="1:44" s="35" customFormat="1" hidden="1">
      <c r="A217" s="35" t="s">
        <v>341</v>
      </c>
      <c r="AR217" s="35" t="s">
        <v>342</v>
      </c>
    </row>
    <row r="218" spans="1:44" s="35" customFormat="1" hidden="1">
      <c r="A218" s="35" t="s">
        <v>343</v>
      </c>
      <c r="AR218" s="35" t="s">
        <v>344</v>
      </c>
    </row>
    <row r="219" spans="1:44" s="35" customFormat="1" hidden="1">
      <c r="A219" s="35" t="s">
        <v>345</v>
      </c>
      <c r="AR219" s="35" t="s">
        <v>346</v>
      </c>
    </row>
    <row r="220" spans="1:44" s="35" customFormat="1" hidden="1">
      <c r="A220" s="35" t="s">
        <v>350</v>
      </c>
      <c r="AR220" s="35" t="s">
        <v>351</v>
      </c>
    </row>
    <row r="221" spans="1:44" s="35" customFormat="1" hidden="1">
      <c r="A221" s="35" t="s">
        <v>352</v>
      </c>
      <c r="AR221" s="35" t="s">
        <v>353</v>
      </c>
    </row>
    <row r="222" spans="1:44" s="35" customFormat="1" hidden="1">
      <c r="A222" s="35" t="s">
        <v>354</v>
      </c>
      <c r="AR222" s="35" t="s">
        <v>355</v>
      </c>
    </row>
    <row r="223" spans="1:44" s="35" customFormat="1" hidden="1">
      <c r="A223" s="35" t="s">
        <v>358</v>
      </c>
      <c r="AR223" s="35" t="s">
        <v>359</v>
      </c>
    </row>
    <row r="224" spans="1:44" s="35" customFormat="1" hidden="1">
      <c r="A224" s="35" t="s">
        <v>362</v>
      </c>
      <c r="AR224" s="35" t="s">
        <v>363</v>
      </c>
    </row>
    <row r="225" spans="1:44" s="35" customFormat="1" hidden="1">
      <c r="A225" s="35" t="s">
        <v>360</v>
      </c>
      <c r="AR225" s="35" t="s">
        <v>361</v>
      </c>
    </row>
    <row r="226" spans="1:44" s="35" customFormat="1" hidden="1">
      <c r="A226" s="35" t="s">
        <v>618</v>
      </c>
      <c r="AR226" s="35" t="s">
        <v>374</v>
      </c>
    </row>
    <row r="227" spans="1:44" s="35" customFormat="1" hidden="1">
      <c r="A227" s="35" t="s">
        <v>375</v>
      </c>
      <c r="AR227" s="35" t="s">
        <v>376</v>
      </c>
    </row>
    <row r="228" spans="1:44" s="35" customFormat="1" hidden="1">
      <c r="A228" s="35" t="s">
        <v>377</v>
      </c>
      <c r="AR228" s="35" t="s">
        <v>378</v>
      </c>
    </row>
    <row r="229" spans="1:44" s="35" customFormat="1" hidden="1">
      <c r="A229" s="35" t="s">
        <v>379</v>
      </c>
      <c r="AR229" s="35" t="s">
        <v>380</v>
      </c>
    </row>
    <row r="230" spans="1:44" s="35" customFormat="1" hidden="1">
      <c r="A230" s="35" t="s">
        <v>409</v>
      </c>
      <c r="AR230" s="35" t="s">
        <v>410</v>
      </c>
    </row>
    <row r="231" spans="1:44" s="35" customFormat="1" hidden="1">
      <c r="A231" s="35" t="s">
        <v>619</v>
      </c>
      <c r="AR231" s="35" t="s">
        <v>364</v>
      </c>
    </row>
    <row r="232" spans="1:44" s="35" customFormat="1" hidden="1">
      <c r="A232" s="35" t="s">
        <v>620</v>
      </c>
      <c r="AR232" s="35" t="s">
        <v>328</v>
      </c>
    </row>
    <row r="233" spans="1:44" s="35" customFormat="1" hidden="1">
      <c r="A233" s="35" t="s">
        <v>621</v>
      </c>
      <c r="AR233" s="35" t="s">
        <v>638</v>
      </c>
    </row>
    <row r="234" spans="1:44" s="35" customFormat="1" hidden="1">
      <c r="A234" s="35" t="s">
        <v>622</v>
      </c>
      <c r="AR234" s="35" t="s">
        <v>639</v>
      </c>
    </row>
    <row r="235" spans="1:44" s="35" customFormat="1" hidden="1">
      <c r="A235" s="35" t="s">
        <v>383</v>
      </c>
      <c r="AR235" s="35" t="s">
        <v>384</v>
      </c>
    </row>
    <row r="236" spans="1:44" s="35" customFormat="1" hidden="1">
      <c r="A236" s="35" t="s">
        <v>381</v>
      </c>
      <c r="AR236" s="35" t="s">
        <v>382</v>
      </c>
    </row>
    <row r="237" spans="1:44" s="35" customFormat="1" hidden="1">
      <c r="A237" s="35" t="s">
        <v>369</v>
      </c>
      <c r="AR237" s="35" t="s">
        <v>370</v>
      </c>
    </row>
    <row r="238" spans="1:44" s="35" customFormat="1" hidden="1">
      <c r="A238" s="35" t="s">
        <v>371</v>
      </c>
      <c r="AR238" s="35" t="s">
        <v>372</v>
      </c>
    </row>
    <row r="239" spans="1:44" s="35" customFormat="1" hidden="1">
      <c r="A239" s="35" t="s">
        <v>365</v>
      </c>
      <c r="AR239" s="35" t="s">
        <v>366</v>
      </c>
    </row>
    <row r="240" spans="1:44" s="35" customFormat="1" hidden="1">
      <c r="A240" s="35" t="s">
        <v>367</v>
      </c>
      <c r="AR240" s="35" t="s">
        <v>368</v>
      </c>
    </row>
    <row r="241" spans="1:44" s="35" customFormat="1" hidden="1">
      <c r="A241" s="35" t="s">
        <v>600</v>
      </c>
      <c r="AR241" s="35" t="s">
        <v>601</v>
      </c>
    </row>
    <row r="242" spans="1:44" s="35" customFormat="1" hidden="1">
      <c r="A242" s="35" t="s">
        <v>387</v>
      </c>
      <c r="AR242" s="35" t="s">
        <v>388</v>
      </c>
    </row>
    <row r="243" spans="1:44" s="35" customFormat="1" hidden="1">
      <c r="A243" s="35" t="s">
        <v>415</v>
      </c>
      <c r="AR243" s="35" t="s">
        <v>416</v>
      </c>
    </row>
    <row r="244" spans="1:44" s="35" customFormat="1" hidden="1">
      <c r="A244" s="35" t="s">
        <v>389</v>
      </c>
      <c r="AR244" s="35" t="s">
        <v>390</v>
      </c>
    </row>
    <row r="245" spans="1:44" s="35" customFormat="1" hidden="1">
      <c r="A245" s="35" t="s">
        <v>391</v>
      </c>
      <c r="AR245" s="35" t="s">
        <v>392</v>
      </c>
    </row>
    <row r="246" spans="1:44" s="35" customFormat="1" hidden="1">
      <c r="A246" s="35" t="s">
        <v>448</v>
      </c>
      <c r="AR246" s="35" t="s">
        <v>449</v>
      </c>
    </row>
    <row r="247" spans="1:44" s="35" customFormat="1" hidden="1">
      <c r="A247" s="35" t="s">
        <v>393</v>
      </c>
      <c r="AR247" s="35" t="s">
        <v>394</v>
      </c>
    </row>
    <row r="248" spans="1:44" s="35" customFormat="1" hidden="1">
      <c r="A248" s="35" t="s">
        <v>395</v>
      </c>
      <c r="AR248" s="35" t="s">
        <v>396</v>
      </c>
    </row>
    <row r="249" spans="1:44" s="35" customFormat="1" hidden="1">
      <c r="A249" s="35" t="s">
        <v>404</v>
      </c>
      <c r="AR249" s="35" t="s">
        <v>405</v>
      </c>
    </row>
    <row r="250" spans="1:44" s="35" customFormat="1" hidden="1">
      <c r="A250" s="35" t="s">
        <v>406</v>
      </c>
      <c r="AR250" s="35" t="s">
        <v>407</v>
      </c>
    </row>
    <row r="251" spans="1:44" s="35" customFormat="1" hidden="1">
      <c r="A251" s="35" t="s">
        <v>385</v>
      </c>
      <c r="AR251" s="35" t="s">
        <v>386</v>
      </c>
    </row>
    <row r="252" spans="1:44" s="35" customFormat="1" hidden="1">
      <c r="A252" s="35" t="s">
        <v>419</v>
      </c>
      <c r="AR252" s="35" t="s">
        <v>420</v>
      </c>
    </row>
    <row r="253" spans="1:44" s="35" customFormat="1" hidden="1">
      <c r="A253" s="35" t="s">
        <v>417</v>
      </c>
      <c r="AR253" s="35" t="s">
        <v>418</v>
      </c>
    </row>
    <row r="254" spans="1:44" s="35" customFormat="1" hidden="1">
      <c r="A254" s="35" t="s">
        <v>423</v>
      </c>
      <c r="AR254" s="35" t="s">
        <v>424</v>
      </c>
    </row>
    <row r="255" spans="1:44" s="35" customFormat="1" hidden="1">
      <c r="A255" s="35" t="s">
        <v>421</v>
      </c>
      <c r="AR255" s="35" t="s">
        <v>422</v>
      </c>
    </row>
    <row r="256" spans="1:44" s="35" customFormat="1" hidden="1">
      <c r="A256" s="35" t="s">
        <v>425</v>
      </c>
      <c r="AR256" s="35" t="s">
        <v>426</v>
      </c>
    </row>
    <row r="257" spans="1:44" s="35" customFormat="1" hidden="1">
      <c r="A257" s="35" t="s">
        <v>427</v>
      </c>
      <c r="AR257" s="35" t="s">
        <v>428</v>
      </c>
    </row>
    <row r="258" spans="1:44" s="35" customFormat="1" hidden="1">
      <c r="A258" s="35" t="s">
        <v>429</v>
      </c>
      <c r="AR258" s="35" t="s">
        <v>430</v>
      </c>
    </row>
    <row r="259" spans="1:44" s="35" customFormat="1" hidden="1">
      <c r="A259" s="35" t="s">
        <v>431</v>
      </c>
      <c r="AR259" s="35" t="s">
        <v>432</v>
      </c>
    </row>
    <row r="260" spans="1:44" s="35" customFormat="1" hidden="1">
      <c r="A260" s="35" t="s">
        <v>440</v>
      </c>
      <c r="AR260" s="35" t="s">
        <v>441</v>
      </c>
    </row>
    <row r="261" spans="1:44" s="35" customFormat="1" hidden="1">
      <c r="A261" s="35" t="s">
        <v>433</v>
      </c>
      <c r="AR261" s="35" t="s">
        <v>434</v>
      </c>
    </row>
    <row r="262" spans="1:44" s="35" customFormat="1" hidden="1">
      <c r="A262" s="35" t="s">
        <v>437</v>
      </c>
      <c r="AR262" s="35" t="s">
        <v>438</v>
      </c>
    </row>
    <row r="263" spans="1:44" s="35" customFormat="1" hidden="1">
      <c r="A263" s="35" t="s">
        <v>435</v>
      </c>
      <c r="AR263" s="35" t="s">
        <v>436</v>
      </c>
    </row>
    <row r="264" spans="1:44" s="35" customFormat="1" hidden="1">
      <c r="A264" s="35" t="s">
        <v>442</v>
      </c>
      <c r="AR264" s="35" t="s">
        <v>443</v>
      </c>
    </row>
    <row r="265" spans="1:44" s="35" customFormat="1" hidden="1">
      <c r="A265" s="35" t="s">
        <v>452</v>
      </c>
      <c r="AR265" s="35" t="s">
        <v>453</v>
      </c>
    </row>
    <row r="266" spans="1:44" s="35" customFormat="1" hidden="1">
      <c r="A266" s="35" t="s">
        <v>623</v>
      </c>
      <c r="AR266" s="35" t="s">
        <v>466</v>
      </c>
    </row>
    <row r="267" spans="1:44" s="35" customFormat="1" hidden="1">
      <c r="A267" s="35" t="s">
        <v>444</v>
      </c>
      <c r="AR267" s="35" t="s">
        <v>445</v>
      </c>
    </row>
    <row r="268" spans="1:44" s="35" customFormat="1" hidden="1">
      <c r="A268" s="35" t="s">
        <v>450</v>
      </c>
      <c r="AR268" s="35" t="s">
        <v>451</v>
      </c>
    </row>
    <row r="269" spans="1:44" s="35" customFormat="1" hidden="1">
      <c r="A269" s="35" t="s">
        <v>10</v>
      </c>
      <c r="AR269" s="35" t="s">
        <v>156</v>
      </c>
    </row>
    <row r="270" spans="1:44" s="35" customFormat="1" hidden="1">
      <c r="A270" s="35" t="s">
        <v>159</v>
      </c>
      <c r="AR270" s="35" t="s">
        <v>160</v>
      </c>
    </row>
    <row r="271" spans="1:44" s="35" customFormat="1" hidden="1">
      <c r="A271" s="35" t="s">
        <v>347</v>
      </c>
      <c r="AR271" s="35" t="s">
        <v>348</v>
      </c>
    </row>
    <row r="272" spans="1:44" s="35" customFormat="1" hidden="1">
      <c r="A272" s="35" t="s">
        <v>161</v>
      </c>
      <c r="AR272" s="35" t="s">
        <v>162</v>
      </c>
    </row>
    <row r="273" spans="1:44" s="35" customFormat="1" hidden="1">
      <c r="A273" s="35" t="s">
        <v>157</v>
      </c>
      <c r="AR273" s="35" t="s">
        <v>158</v>
      </c>
    </row>
    <row r="274" spans="1:44" s="35" customFormat="1" hidden="1">
      <c r="A274" s="35" t="s">
        <v>163</v>
      </c>
      <c r="AR274" s="35" t="s">
        <v>164</v>
      </c>
    </row>
    <row r="275" spans="1:44" s="35" customFormat="1" hidden="1">
      <c r="A275" s="35" t="s">
        <v>165</v>
      </c>
      <c r="AR275" s="35" t="s">
        <v>166</v>
      </c>
    </row>
    <row r="276" spans="1:44" s="35" customFormat="1" hidden="1">
      <c r="A276" s="35" t="s">
        <v>167</v>
      </c>
      <c r="AR276" s="35" t="s">
        <v>168</v>
      </c>
    </row>
    <row r="277" spans="1:44" s="35" customFormat="1" hidden="1">
      <c r="A277" s="35" t="s">
        <v>169</v>
      </c>
      <c r="AR277" s="35" t="s">
        <v>170</v>
      </c>
    </row>
    <row r="278" spans="1:44" s="35" customFormat="1" hidden="1">
      <c r="A278" s="35" t="s">
        <v>127</v>
      </c>
      <c r="AR278" s="35" t="s">
        <v>128</v>
      </c>
    </row>
    <row r="279" spans="1:44" s="35" customFormat="1" hidden="1">
      <c r="A279" s="35" t="s">
        <v>102</v>
      </c>
      <c r="AR279" s="35" t="s">
        <v>103</v>
      </c>
    </row>
    <row r="280" spans="1:44" s="35" customFormat="1" hidden="1">
      <c r="A280" s="35" t="s">
        <v>104</v>
      </c>
      <c r="AR280" s="35" t="s">
        <v>105</v>
      </c>
    </row>
    <row r="281" spans="1:44" s="35" customFormat="1" hidden="1">
      <c r="A281" s="35" t="s">
        <v>133</v>
      </c>
      <c r="AR281" s="35" t="s">
        <v>134</v>
      </c>
    </row>
    <row r="282" spans="1:44" s="35" customFormat="1" hidden="1">
      <c r="A282" s="35" t="s">
        <v>624</v>
      </c>
      <c r="AR282" s="35" t="s">
        <v>640</v>
      </c>
    </row>
    <row r="283" spans="1:44" s="35" customFormat="1" hidden="1">
      <c r="A283" s="35" t="s">
        <v>106</v>
      </c>
      <c r="AR283" s="35" t="s">
        <v>107</v>
      </c>
    </row>
    <row r="284" spans="1:44" s="35" customFormat="1" hidden="1">
      <c r="A284" s="35" t="s">
        <v>413</v>
      </c>
      <c r="AR284" s="35" t="s">
        <v>414</v>
      </c>
    </row>
    <row r="285" spans="1:44" s="35" customFormat="1" hidden="1">
      <c r="A285" s="35" t="s">
        <v>411</v>
      </c>
      <c r="AR285" s="35" t="s">
        <v>412</v>
      </c>
    </row>
    <row r="286" spans="1:44" s="35" customFormat="1" hidden="1">
      <c r="A286" s="35" t="s">
        <v>625</v>
      </c>
      <c r="AR286" s="35" t="s">
        <v>408</v>
      </c>
    </row>
    <row r="287" spans="1:44" s="35" customFormat="1" hidden="1">
      <c r="A287" s="35" t="s">
        <v>402</v>
      </c>
      <c r="AR287" s="35" t="s">
        <v>403</v>
      </c>
    </row>
    <row r="288" spans="1:44" s="35" customFormat="1" hidden="1">
      <c r="A288" s="35" t="s">
        <v>143</v>
      </c>
      <c r="AR288" s="35" t="s">
        <v>144</v>
      </c>
    </row>
    <row r="289" spans="1:77" s="35" customFormat="1" hidden="1">
      <c r="A289" s="35" t="s">
        <v>148</v>
      </c>
      <c r="AR289" s="35" t="s">
        <v>149</v>
      </c>
    </row>
    <row r="290" spans="1:77" s="35" customFormat="1" hidden="1">
      <c r="A290" s="35" t="s">
        <v>626</v>
      </c>
      <c r="AR290" s="35" t="s">
        <v>641</v>
      </c>
    </row>
    <row r="291" spans="1:77" s="35" customFormat="1" hidden="1">
      <c r="A291" s="35" t="s">
        <v>627</v>
      </c>
      <c r="AR291" s="35" t="s">
        <v>147</v>
      </c>
    </row>
    <row r="292" spans="1:77" s="35" customFormat="1" hidden="1">
      <c r="A292" s="35" t="s">
        <v>150</v>
      </c>
      <c r="AR292" s="35" t="s">
        <v>151</v>
      </c>
    </row>
    <row r="293" spans="1:77" s="35" customFormat="1" hidden="1">
      <c r="A293" s="35" t="s">
        <v>152</v>
      </c>
      <c r="AR293" s="35" t="s">
        <v>153</v>
      </c>
    </row>
    <row r="294" spans="1:77" s="35" customFormat="1" hidden="1">
      <c r="A294" s="35" t="s">
        <v>154</v>
      </c>
      <c r="AR294" s="35" t="s">
        <v>155</v>
      </c>
    </row>
    <row r="295" spans="1:77" s="35" customFormat="1" hidden="1">
      <c r="A295" s="35" t="s">
        <v>397</v>
      </c>
      <c r="AR295" s="35" t="s">
        <v>398</v>
      </c>
    </row>
    <row r="296" spans="1:77" s="35" customFormat="1" hidden="1">
      <c r="A296" s="35" t="s">
        <v>628</v>
      </c>
      <c r="AR296" s="35" t="s">
        <v>399</v>
      </c>
    </row>
    <row r="297" spans="1:77" s="35" customFormat="1" hidden="1">
      <c r="A297" s="35" t="s">
        <v>629</v>
      </c>
      <c r="AR297" s="35" t="s">
        <v>237</v>
      </c>
    </row>
    <row r="298" spans="1:77" hidden="1">
      <c r="A298" s="35" t="s">
        <v>630</v>
      </c>
      <c r="AR298" s="35" t="s">
        <v>642</v>
      </c>
      <c r="BT298" s="35"/>
      <c r="BU298" s="35"/>
      <c r="BV298" s="35"/>
      <c r="BW298" s="35"/>
      <c r="BX298" s="35"/>
      <c r="BY298" s="35"/>
    </row>
    <row r="299" spans="1:77" hidden="1">
      <c r="A299" s="35" t="s">
        <v>225</v>
      </c>
      <c r="AR299" s="35" t="s">
        <v>226</v>
      </c>
    </row>
    <row r="300" spans="1:77" hidden="1">
      <c r="A300" s="35" t="s">
        <v>227</v>
      </c>
      <c r="AR300" s="35" t="s">
        <v>228</v>
      </c>
    </row>
  </sheetData>
  <sheetProtection password="C853" sheet="1" objects="1" scenarios="1" selectLockedCells="1"/>
  <mergeCells count="98">
    <mergeCell ref="A33:B33"/>
    <mergeCell ref="C33:BP33"/>
    <mergeCell ref="AU35:BE36"/>
    <mergeCell ref="BF35:BP36"/>
    <mergeCell ref="A37:Q37"/>
    <mergeCell ref="R41:AT41"/>
    <mergeCell ref="AU41:BP41"/>
    <mergeCell ref="A35:Q36"/>
    <mergeCell ref="R37:AT37"/>
    <mergeCell ref="AU37:BE37"/>
    <mergeCell ref="BF37:BP37"/>
    <mergeCell ref="R35:AT36"/>
    <mergeCell ref="AK1:BP3"/>
    <mergeCell ref="Y1:AJ3"/>
    <mergeCell ref="A1:I1"/>
    <mergeCell ref="J1:X1"/>
    <mergeCell ref="J2:X2"/>
    <mergeCell ref="A2:I2"/>
    <mergeCell ref="J3:X3"/>
    <mergeCell ref="A3:I3"/>
    <mergeCell ref="Y7:AJ7"/>
    <mergeCell ref="A18:BP18"/>
    <mergeCell ref="AT13:BA13"/>
    <mergeCell ref="BB13:BF13"/>
    <mergeCell ref="BG13:BK13"/>
    <mergeCell ref="BL13:BP13"/>
    <mergeCell ref="A14:N15"/>
    <mergeCell ref="O14:AB15"/>
    <mergeCell ref="AC14:AH15"/>
    <mergeCell ref="BB14:BF15"/>
    <mergeCell ref="BG14:BK15"/>
    <mergeCell ref="BL14:BP15"/>
    <mergeCell ref="A16:N16"/>
    <mergeCell ref="O16:AB16"/>
    <mergeCell ref="AC16:AH16"/>
    <mergeCell ref="AI14:AS15"/>
    <mergeCell ref="A49:AH49"/>
    <mergeCell ref="AI49:BP49"/>
    <mergeCell ref="AT11:BA12"/>
    <mergeCell ref="Y5:AJ6"/>
    <mergeCell ref="A9:BP10"/>
    <mergeCell ref="M5:X6"/>
    <mergeCell ref="A5:L6"/>
    <mergeCell ref="A11:G12"/>
    <mergeCell ref="H11:N12"/>
    <mergeCell ref="O11:AB12"/>
    <mergeCell ref="AC11:AH12"/>
    <mergeCell ref="AI11:AS12"/>
    <mergeCell ref="BL11:BP12"/>
    <mergeCell ref="BG11:BK12"/>
    <mergeCell ref="BB11:BF12"/>
    <mergeCell ref="AK5:BP7"/>
    <mergeCell ref="A4:BP4"/>
    <mergeCell ref="A8:BP8"/>
    <mergeCell ref="A17:BP17"/>
    <mergeCell ref="A22:BP22"/>
    <mergeCell ref="A34:BP34"/>
    <mergeCell ref="A7:L7"/>
    <mergeCell ref="M7:X7"/>
    <mergeCell ref="BG16:BK16"/>
    <mergeCell ref="BL16:BP16"/>
    <mergeCell ref="AI13:AS13"/>
    <mergeCell ref="AC13:AH13"/>
    <mergeCell ref="A13:G13"/>
    <mergeCell ref="H13:N13"/>
    <mergeCell ref="O13:AB13"/>
    <mergeCell ref="BB16:BF16"/>
    <mergeCell ref="A21:P21"/>
    <mergeCell ref="A46:AH46"/>
    <mergeCell ref="A47:AH47"/>
    <mergeCell ref="A48:AH48"/>
    <mergeCell ref="AI43:BP43"/>
    <mergeCell ref="AI44:BP44"/>
    <mergeCell ref="AI45:BP45"/>
    <mergeCell ref="AO46:BP46"/>
    <mergeCell ref="AO47:BP47"/>
    <mergeCell ref="AO48:BP48"/>
    <mergeCell ref="AI46:AN46"/>
    <mergeCell ref="AI47:AN47"/>
    <mergeCell ref="AI48:AN48"/>
    <mergeCell ref="A43:AH43"/>
    <mergeCell ref="A44:AH44"/>
    <mergeCell ref="AI16:AS16"/>
    <mergeCell ref="AT14:BA15"/>
    <mergeCell ref="AT16:BA16"/>
    <mergeCell ref="A45:AH45"/>
    <mergeCell ref="A38:BP38"/>
    <mergeCell ref="A41:Q41"/>
    <mergeCell ref="A42:BP42"/>
    <mergeCell ref="A20:P20"/>
    <mergeCell ref="A19:P19"/>
    <mergeCell ref="Q19:BP19"/>
    <mergeCell ref="Q20:BP20"/>
    <mergeCell ref="Q21:BP21"/>
    <mergeCell ref="A23:BP32"/>
    <mergeCell ref="A39:Q40"/>
    <mergeCell ref="R39:AT40"/>
    <mergeCell ref="AU39:BP40"/>
  </mergeCells>
  <dataValidations count="4">
    <dataValidation type="list" showInputMessage="1" showErrorMessage="1" sqref="AC14:AH15">
      <formula1>"-, ОГП, ОГШ, ОГД, ОГВ"</formula1>
    </dataValidation>
    <dataValidation type="list" showInputMessage="1" showErrorMessage="1" sqref="AI14">
      <formula1>$A$51:$A$300</formula1>
    </dataValidation>
    <dataValidation type="list" allowBlank="1" showInputMessage="1" showErrorMessage="1" sqref="AI11:AS12">
      <formula1>$BS$99:$BS$106</formula1>
    </dataValidation>
    <dataValidation type="list" allowBlank="1" showInputMessage="1" showErrorMessage="1" sqref="AC11:AH12">
      <formula1>IF(AI11=$BS$99,$BS$99,INDIRECT($AI$11))</formula1>
    </dataValidation>
  </dataValidations>
  <pageMargins left="0.59055118110236227" right="0.39370078740157483" top="0.39370078740157483" bottom="0.39370078740157483" header="0" footer="0"/>
  <pageSetup paperSize="9" scale="97" orientation="portrait" r:id="rId1"/>
  <headerFooter scaleWithDoc="0">
    <oddFooter>&amp;C&amp;"Times New Roman,обычный"&amp;8&amp;K00-047Версия бланка ДОСС от 24.11.2016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N54"/>
  <sheetViews>
    <sheetView view="pageBreakPreview" zoomScale="120" zoomScaleSheetLayoutView="120" workbookViewId="0">
      <selection activeCell="C13" sqref="C13"/>
    </sheetView>
  </sheetViews>
  <sheetFormatPr defaultRowHeight="15.75"/>
  <cols>
    <col min="1" max="1" width="3.75" style="11" bestFit="1" customWidth="1"/>
    <col min="2" max="2" width="5.375" style="11" customWidth="1"/>
    <col min="3" max="3" width="16.1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1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3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3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48">
        <f>Заявка!$J$1</f>
        <v>0</v>
      </c>
      <c r="G2" s="249"/>
      <c r="H2" s="249"/>
      <c r="I2" s="249"/>
      <c r="J2" s="249"/>
      <c r="K2" s="250"/>
      <c r="L2" s="9"/>
    </row>
    <row r="3" spans="1:13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3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3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3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3" ht="16.5" thickBot="1"/>
    <row r="9" spans="1:13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3" s="17" customFormat="1" ht="18.75" customHeight="1">
      <c r="A10" s="259" t="s">
        <v>516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1:13">
      <c r="A11" s="14" t="str">
        <f>IF(OR((K11="М"),(K11="Ж")),1,"")</f>
        <v/>
      </c>
      <c r="B11" s="39" t="s">
        <v>592</v>
      </c>
      <c r="C11" s="49"/>
      <c r="D11" s="49"/>
      <c r="E11" s="49"/>
      <c r="F11" s="50"/>
      <c r="G11" s="51"/>
      <c r="H11" s="52"/>
      <c r="I11" s="93" t="str">
        <f>IF($D$4="","",IF(AND(($D$4-$G11)&lt;(10*365.2+1),(OR(B11="СР",B11="ЗП"))),"+"," "))</f>
        <v xml:space="preserve"> </v>
      </c>
      <c r="J11" s="27"/>
      <c r="K11" s="73" t="s">
        <v>592</v>
      </c>
      <c r="L11" s="75"/>
      <c r="M11" s="28"/>
    </row>
    <row r="12" spans="1:13" ht="18.75" customHeight="1">
      <c r="A12" s="262" t="s">
        <v>517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4"/>
      <c r="M12" s="28"/>
    </row>
    <row r="13" spans="1:13">
      <c r="A13" s="14" t="str">
        <f>IF(OR((K13="М"),(K13="Ж")),A11+1,"")</f>
        <v/>
      </c>
      <c r="B13" s="39" t="s">
        <v>592</v>
      </c>
      <c r="C13" s="49"/>
      <c r="D13" s="49"/>
      <c r="E13" s="49"/>
      <c r="F13" s="50"/>
      <c r="G13" s="51"/>
      <c r="H13" s="52"/>
      <c r="I13" s="13" t="str">
        <f>IF($D$4="","",IF(AND(($D$4-$G13)&lt;(10*365.2+1),OR(B13="СР",B13="ЗП")),"+"," "))</f>
        <v xml:space="preserve"> </v>
      </c>
      <c r="J13" s="27" t="str">
        <f>IF($D$4="","",IF(AND(($D$4-$G13)&lt;(18*365.2+1),($D$4-$G13)&gt;(10*365.2+1),OR($B13="СР",$B13="ПН",$B13="ЗП")),"СПР",""))</f>
        <v/>
      </c>
      <c r="K13" s="73" t="s">
        <v>592</v>
      </c>
      <c r="L13" s="75"/>
      <c r="M13" s="28"/>
    </row>
    <row r="14" spans="1:13">
      <c r="A14" s="14" t="str">
        <f>IF(OR((K14="М"),(K14="Ж")),A13+1,"")</f>
        <v/>
      </c>
      <c r="B14" s="39" t="s">
        <v>592</v>
      </c>
      <c r="C14" s="49"/>
      <c r="D14" s="49"/>
      <c r="E14" s="49"/>
      <c r="F14" s="50"/>
      <c r="G14" s="51"/>
      <c r="H14" s="52"/>
      <c r="I14" s="13" t="str">
        <f t="shared" ref="I14:I41" si="0">IF($D$4="","",IF(AND(($D$4-$G14)&lt;(10*365.2+1),OR(B14="СР",B14="ЗП")),"+"," "))</f>
        <v xml:space="preserve"> </v>
      </c>
      <c r="J14" s="27" t="str">
        <f t="shared" ref="J14:J41" si="1">IF($D$4="","",IF(AND(($D$4-$G14)&lt;(18*365.2+1),($D$4-$G14)&gt;(10*365.2+1),OR($B14="СР",$B14="ПН",$B14="ЗП")),"СПР",""))</f>
        <v/>
      </c>
      <c r="K14" s="73" t="s">
        <v>592</v>
      </c>
      <c r="L14" s="75"/>
      <c r="M14" s="28"/>
    </row>
    <row r="15" spans="1:13">
      <c r="A15" s="14" t="str">
        <f t="shared" ref="A15:A41" si="2">IF(OR((K15="М"),(K15="Ж")),A14+1,"")</f>
        <v/>
      </c>
      <c r="B15" s="39" t="s">
        <v>592</v>
      </c>
      <c r="C15" s="49"/>
      <c r="D15" s="49"/>
      <c r="E15" s="49"/>
      <c r="F15" s="50"/>
      <c r="G15" s="51"/>
      <c r="H15" s="52"/>
      <c r="I15" s="13" t="str">
        <f t="shared" si="0"/>
        <v xml:space="preserve"> </v>
      </c>
      <c r="J15" s="27" t="str">
        <f t="shared" si="1"/>
        <v/>
      </c>
      <c r="K15" s="73" t="s">
        <v>592</v>
      </c>
      <c r="L15" s="75"/>
      <c r="M15" s="28"/>
    </row>
    <row r="16" spans="1:13">
      <c r="A16" s="14" t="str">
        <f t="shared" si="2"/>
        <v/>
      </c>
      <c r="B16" s="39" t="s">
        <v>592</v>
      </c>
      <c r="C16" s="49"/>
      <c r="D16" s="49"/>
      <c r="E16" s="49"/>
      <c r="F16" s="50"/>
      <c r="G16" s="51"/>
      <c r="H16" s="53"/>
      <c r="I16" s="13" t="str">
        <f t="shared" si="0"/>
        <v xml:space="preserve"> </v>
      </c>
      <c r="J16" s="27" t="str">
        <f t="shared" si="1"/>
        <v/>
      </c>
      <c r="K16" s="73" t="s">
        <v>592</v>
      </c>
      <c r="L16" s="75"/>
      <c r="M16" s="28"/>
    </row>
    <row r="17" spans="1:14">
      <c r="A17" s="14" t="str">
        <f t="shared" si="2"/>
        <v/>
      </c>
      <c r="B17" s="39" t="s">
        <v>592</v>
      </c>
      <c r="C17" s="48"/>
      <c r="D17" s="49"/>
      <c r="E17" s="49"/>
      <c r="F17" s="50"/>
      <c r="G17" s="51"/>
      <c r="H17" s="53"/>
      <c r="I17" s="13" t="str">
        <f t="shared" si="0"/>
        <v xml:space="preserve"> </v>
      </c>
      <c r="J17" s="27" t="str">
        <f t="shared" si="1"/>
        <v/>
      </c>
      <c r="K17" s="73" t="s">
        <v>592</v>
      </c>
      <c r="L17" s="75"/>
      <c r="M17" s="28"/>
      <c r="N17" s="29"/>
    </row>
    <row r="18" spans="1:14">
      <c r="A18" s="14" t="str">
        <f t="shared" si="2"/>
        <v/>
      </c>
      <c r="B18" s="39" t="s">
        <v>592</v>
      </c>
      <c r="C18" s="49"/>
      <c r="D18" s="49"/>
      <c r="E18" s="49"/>
      <c r="F18" s="50"/>
      <c r="G18" s="51"/>
      <c r="H18" s="53"/>
      <c r="I18" s="13" t="str">
        <f t="shared" si="0"/>
        <v xml:space="preserve"> </v>
      </c>
      <c r="J18" s="27" t="str">
        <f t="shared" si="1"/>
        <v/>
      </c>
      <c r="K18" s="73" t="s">
        <v>592</v>
      </c>
      <c r="L18" s="75"/>
      <c r="M18" s="28"/>
    </row>
    <row r="19" spans="1:14">
      <c r="A19" s="14" t="str">
        <f t="shared" si="2"/>
        <v/>
      </c>
      <c r="B19" s="39" t="s">
        <v>592</v>
      </c>
      <c r="C19" s="48"/>
      <c r="D19" s="49"/>
      <c r="E19" s="49"/>
      <c r="F19" s="50"/>
      <c r="G19" s="51"/>
      <c r="H19" s="53"/>
      <c r="I19" s="13" t="str">
        <f t="shared" si="0"/>
        <v xml:space="preserve"> </v>
      </c>
      <c r="J19" s="27" t="str">
        <f t="shared" si="1"/>
        <v/>
      </c>
      <c r="K19" s="73" t="s">
        <v>592</v>
      </c>
      <c r="L19" s="75"/>
      <c r="M19" s="28"/>
    </row>
    <row r="20" spans="1:14">
      <c r="A20" s="14" t="str">
        <f t="shared" si="2"/>
        <v/>
      </c>
      <c r="B20" s="39" t="s">
        <v>592</v>
      </c>
      <c r="C20" s="48"/>
      <c r="D20" s="49"/>
      <c r="E20" s="49"/>
      <c r="F20" s="50"/>
      <c r="G20" s="51"/>
      <c r="H20" s="53"/>
      <c r="I20" s="13" t="str">
        <f t="shared" si="0"/>
        <v xml:space="preserve"> </v>
      </c>
      <c r="J20" s="27" t="str">
        <f t="shared" si="1"/>
        <v/>
      </c>
      <c r="K20" s="73" t="s">
        <v>592</v>
      </c>
      <c r="L20" s="75"/>
      <c r="M20" s="28"/>
    </row>
    <row r="21" spans="1:14">
      <c r="A21" s="14" t="str">
        <f t="shared" si="2"/>
        <v/>
      </c>
      <c r="B21" s="39" t="s">
        <v>592</v>
      </c>
      <c r="C21" s="48"/>
      <c r="D21" s="49"/>
      <c r="E21" s="49"/>
      <c r="F21" s="50"/>
      <c r="G21" s="51"/>
      <c r="H21" s="53"/>
      <c r="I21" s="13" t="str">
        <f t="shared" si="0"/>
        <v xml:space="preserve"> </v>
      </c>
      <c r="J21" s="27" t="str">
        <f t="shared" si="1"/>
        <v/>
      </c>
      <c r="K21" s="73" t="s">
        <v>592</v>
      </c>
      <c r="L21" s="75"/>
      <c r="M21" s="28"/>
    </row>
    <row r="22" spans="1:14">
      <c r="A22" s="14" t="str">
        <f t="shared" si="2"/>
        <v/>
      </c>
      <c r="B22" s="39" t="s">
        <v>592</v>
      </c>
      <c r="C22" s="49"/>
      <c r="D22" s="49"/>
      <c r="E22" s="49"/>
      <c r="F22" s="50"/>
      <c r="G22" s="51"/>
      <c r="H22" s="53"/>
      <c r="I22" s="13" t="str">
        <f t="shared" si="0"/>
        <v xml:space="preserve"> </v>
      </c>
      <c r="J22" s="27" t="str">
        <f t="shared" si="1"/>
        <v/>
      </c>
      <c r="K22" s="73" t="s">
        <v>592</v>
      </c>
      <c r="L22" s="75"/>
      <c r="M22" s="28"/>
    </row>
    <row r="23" spans="1:14">
      <c r="A23" s="14" t="str">
        <f t="shared" si="2"/>
        <v/>
      </c>
      <c r="B23" s="39" t="s">
        <v>592</v>
      </c>
      <c r="C23" s="49"/>
      <c r="D23" s="49"/>
      <c r="E23" s="49"/>
      <c r="F23" s="50"/>
      <c r="G23" s="51"/>
      <c r="H23" s="53"/>
      <c r="I23" s="13" t="str">
        <f t="shared" si="0"/>
        <v xml:space="preserve"> </v>
      </c>
      <c r="J23" s="27" t="str">
        <f t="shared" si="1"/>
        <v/>
      </c>
      <c r="K23" s="73" t="s">
        <v>592</v>
      </c>
      <c r="L23" s="75"/>
      <c r="M23" s="28"/>
    </row>
    <row r="24" spans="1:14">
      <c r="A24" s="14" t="str">
        <f t="shared" si="2"/>
        <v/>
      </c>
      <c r="B24" s="39" t="s">
        <v>592</v>
      </c>
      <c r="C24" s="48"/>
      <c r="D24" s="49"/>
      <c r="E24" s="49"/>
      <c r="F24" s="50"/>
      <c r="G24" s="51"/>
      <c r="H24" s="53"/>
      <c r="I24" s="13" t="str">
        <f t="shared" si="0"/>
        <v xml:space="preserve"> </v>
      </c>
      <c r="J24" s="27" t="str">
        <f t="shared" si="1"/>
        <v/>
      </c>
      <c r="K24" s="73" t="s">
        <v>592</v>
      </c>
      <c r="L24" s="75"/>
      <c r="M24" s="28"/>
    </row>
    <row r="25" spans="1:14">
      <c r="A25" s="14" t="str">
        <f t="shared" si="2"/>
        <v/>
      </c>
      <c r="B25" s="39" t="s">
        <v>592</v>
      </c>
      <c r="C25" s="49"/>
      <c r="D25" s="49"/>
      <c r="E25" s="49"/>
      <c r="F25" s="50"/>
      <c r="G25" s="51"/>
      <c r="H25" s="53"/>
      <c r="I25" s="13" t="str">
        <f t="shared" si="0"/>
        <v xml:space="preserve"> </v>
      </c>
      <c r="J25" s="27" t="str">
        <f t="shared" si="1"/>
        <v/>
      </c>
      <c r="K25" s="73" t="s">
        <v>592</v>
      </c>
      <c r="L25" s="75"/>
      <c r="M25" s="28"/>
    </row>
    <row r="26" spans="1:14">
      <c r="A26" s="14" t="str">
        <f t="shared" si="2"/>
        <v/>
      </c>
      <c r="B26" s="39" t="s">
        <v>592</v>
      </c>
      <c r="C26" s="49"/>
      <c r="D26" s="49"/>
      <c r="E26" s="49"/>
      <c r="F26" s="50"/>
      <c r="G26" s="51"/>
      <c r="H26" s="53"/>
      <c r="I26" s="13" t="str">
        <f t="shared" si="0"/>
        <v xml:space="preserve"> </v>
      </c>
      <c r="J26" s="27" t="str">
        <f t="shared" si="1"/>
        <v/>
      </c>
      <c r="K26" s="73" t="s">
        <v>592</v>
      </c>
      <c r="L26" s="75"/>
    </row>
    <row r="27" spans="1:14">
      <c r="A27" s="14" t="str">
        <f t="shared" si="2"/>
        <v/>
      </c>
      <c r="B27" s="39" t="s">
        <v>592</v>
      </c>
      <c r="C27" s="49"/>
      <c r="D27" s="49"/>
      <c r="E27" s="49"/>
      <c r="F27" s="50"/>
      <c r="G27" s="51"/>
      <c r="H27" s="53"/>
      <c r="I27" s="13" t="str">
        <f t="shared" si="0"/>
        <v xml:space="preserve"> </v>
      </c>
      <c r="J27" s="27" t="str">
        <f t="shared" si="1"/>
        <v/>
      </c>
      <c r="K27" s="73" t="s">
        <v>592</v>
      </c>
      <c r="L27" s="75"/>
    </row>
    <row r="28" spans="1:14">
      <c r="A28" s="14" t="str">
        <f t="shared" si="2"/>
        <v/>
      </c>
      <c r="B28" s="39" t="s">
        <v>592</v>
      </c>
      <c r="C28" s="49"/>
      <c r="D28" s="49"/>
      <c r="E28" s="49"/>
      <c r="F28" s="50"/>
      <c r="G28" s="51"/>
      <c r="H28" s="53"/>
      <c r="I28" s="13" t="str">
        <f t="shared" si="0"/>
        <v xml:space="preserve"> </v>
      </c>
      <c r="J28" s="27" t="str">
        <f t="shared" si="1"/>
        <v/>
      </c>
      <c r="K28" s="73" t="s">
        <v>592</v>
      </c>
      <c r="L28" s="75"/>
    </row>
    <row r="29" spans="1:14">
      <c r="A29" s="14" t="str">
        <f t="shared" si="2"/>
        <v/>
      </c>
      <c r="B29" s="39" t="s">
        <v>592</v>
      </c>
      <c r="C29" s="49"/>
      <c r="D29" s="49"/>
      <c r="E29" s="49"/>
      <c r="F29" s="50"/>
      <c r="G29" s="51"/>
      <c r="H29" s="53"/>
      <c r="I29" s="13" t="str">
        <f t="shared" si="0"/>
        <v xml:space="preserve"> </v>
      </c>
      <c r="J29" s="27" t="str">
        <f t="shared" si="1"/>
        <v/>
      </c>
      <c r="K29" s="73" t="s">
        <v>592</v>
      </c>
      <c r="L29" s="75"/>
    </row>
    <row r="30" spans="1:14">
      <c r="A30" s="14" t="str">
        <f t="shared" si="2"/>
        <v/>
      </c>
      <c r="B30" s="39" t="s">
        <v>592</v>
      </c>
      <c r="C30" s="49"/>
      <c r="D30" s="49"/>
      <c r="E30" s="49"/>
      <c r="F30" s="50"/>
      <c r="G30" s="51"/>
      <c r="H30" s="53"/>
      <c r="I30" s="13" t="str">
        <f t="shared" si="0"/>
        <v xml:space="preserve"> </v>
      </c>
      <c r="J30" s="27" t="str">
        <f t="shared" si="1"/>
        <v/>
      </c>
      <c r="K30" s="73" t="s">
        <v>592</v>
      </c>
      <c r="L30" s="75"/>
    </row>
    <row r="31" spans="1:14">
      <c r="A31" s="14" t="str">
        <f t="shared" si="2"/>
        <v/>
      </c>
      <c r="B31" s="39" t="s">
        <v>592</v>
      </c>
      <c r="C31" s="49"/>
      <c r="D31" s="49"/>
      <c r="E31" s="49"/>
      <c r="F31" s="50"/>
      <c r="G31" s="51"/>
      <c r="H31" s="53"/>
      <c r="I31" s="13" t="str">
        <f t="shared" si="0"/>
        <v xml:space="preserve"> </v>
      </c>
      <c r="J31" s="27" t="str">
        <f t="shared" si="1"/>
        <v/>
      </c>
      <c r="K31" s="73" t="s">
        <v>592</v>
      </c>
      <c r="L31" s="75"/>
    </row>
    <row r="32" spans="1:14">
      <c r="A32" s="14" t="str">
        <f t="shared" si="2"/>
        <v/>
      </c>
      <c r="B32" s="39" t="s">
        <v>592</v>
      </c>
      <c r="C32" s="49"/>
      <c r="D32" s="49"/>
      <c r="E32" s="49"/>
      <c r="F32" s="50"/>
      <c r="G32" s="51"/>
      <c r="H32" s="53"/>
      <c r="I32" s="13" t="str">
        <f t="shared" si="0"/>
        <v xml:space="preserve"> </v>
      </c>
      <c r="J32" s="27" t="str">
        <f t="shared" si="1"/>
        <v/>
      </c>
      <c r="K32" s="73" t="s">
        <v>592</v>
      </c>
      <c r="L32" s="75"/>
    </row>
    <row r="33" spans="1:12">
      <c r="A33" s="14" t="str">
        <f t="shared" si="2"/>
        <v/>
      </c>
      <c r="B33" s="39" t="s">
        <v>592</v>
      </c>
      <c r="C33" s="49"/>
      <c r="D33" s="49"/>
      <c r="E33" s="49"/>
      <c r="F33" s="50"/>
      <c r="G33" s="51"/>
      <c r="H33" s="53"/>
      <c r="I33" s="13" t="str">
        <f t="shared" si="0"/>
        <v xml:space="preserve"> </v>
      </c>
      <c r="J33" s="27" t="str">
        <f t="shared" si="1"/>
        <v/>
      </c>
      <c r="K33" s="73" t="s">
        <v>592</v>
      </c>
      <c r="L33" s="75"/>
    </row>
    <row r="34" spans="1:12">
      <c r="A34" s="14" t="str">
        <f t="shared" si="2"/>
        <v/>
      </c>
      <c r="B34" s="39" t="s">
        <v>592</v>
      </c>
      <c r="C34" s="49"/>
      <c r="D34" s="49"/>
      <c r="E34" s="49"/>
      <c r="F34" s="50"/>
      <c r="G34" s="51"/>
      <c r="H34" s="53"/>
      <c r="I34" s="13" t="str">
        <f t="shared" si="0"/>
        <v xml:space="preserve"> </v>
      </c>
      <c r="J34" s="27" t="str">
        <f t="shared" si="1"/>
        <v/>
      </c>
      <c r="K34" s="73" t="s">
        <v>592</v>
      </c>
      <c r="L34" s="75"/>
    </row>
    <row r="35" spans="1:12">
      <c r="A35" s="14" t="str">
        <f t="shared" si="2"/>
        <v/>
      </c>
      <c r="B35" s="39" t="s">
        <v>592</v>
      </c>
      <c r="C35" s="49"/>
      <c r="D35" s="49"/>
      <c r="E35" s="49"/>
      <c r="F35" s="50"/>
      <c r="G35" s="51"/>
      <c r="H35" s="53"/>
      <c r="I35" s="13" t="str">
        <f t="shared" si="0"/>
        <v xml:space="preserve"> </v>
      </c>
      <c r="J35" s="27" t="str">
        <f t="shared" si="1"/>
        <v/>
      </c>
      <c r="K35" s="73" t="s">
        <v>592</v>
      </c>
      <c r="L35" s="75"/>
    </row>
    <row r="36" spans="1:12">
      <c r="A36" s="14" t="str">
        <f t="shared" si="2"/>
        <v/>
      </c>
      <c r="B36" s="39" t="s">
        <v>592</v>
      </c>
      <c r="C36" s="49"/>
      <c r="D36" s="49"/>
      <c r="E36" s="49"/>
      <c r="F36" s="50"/>
      <c r="G36" s="51"/>
      <c r="H36" s="53"/>
      <c r="I36" s="13" t="str">
        <f t="shared" si="0"/>
        <v xml:space="preserve"> </v>
      </c>
      <c r="J36" s="27" t="str">
        <f t="shared" si="1"/>
        <v/>
      </c>
      <c r="K36" s="73" t="s">
        <v>592</v>
      </c>
      <c r="L36" s="75"/>
    </row>
    <row r="37" spans="1:12">
      <c r="A37" s="14" t="str">
        <f t="shared" si="2"/>
        <v/>
      </c>
      <c r="B37" s="39" t="s">
        <v>592</v>
      </c>
      <c r="C37" s="49"/>
      <c r="D37" s="49"/>
      <c r="E37" s="49"/>
      <c r="F37" s="50"/>
      <c r="G37" s="51"/>
      <c r="H37" s="53"/>
      <c r="I37" s="13" t="str">
        <f t="shared" si="0"/>
        <v xml:space="preserve"> </v>
      </c>
      <c r="J37" s="27" t="str">
        <f t="shared" si="1"/>
        <v/>
      </c>
      <c r="K37" s="73" t="s">
        <v>592</v>
      </c>
      <c r="L37" s="75"/>
    </row>
    <row r="38" spans="1:12">
      <c r="A38" s="14" t="str">
        <f t="shared" si="2"/>
        <v/>
      </c>
      <c r="B38" s="39" t="s">
        <v>592</v>
      </c>
      <c r="C38" s="49"/>
      <c r="D38" s="49"/>
      <c r="E38" s="49"/>
      <c r="F38" s="50"/>
      <c r="G38" s="51"/>
      <c r="H38" s="53"/>
      <c r="I38" s="13" t="str">
        <f t="shared" si="0"/>
        <v xml:space="preserve"> </v>
      </c>
      <c r="J38" s="27" t="str">
        <f t="shared" si="1"/>
        <v/>
      </c>
      <c r="K38" s="73" t="s">
        <v>592</v>
      </c>
      <c r="L38" s="75"/>
    </row>
    <row r="39" spans="1:12">
      <c r="A39" s="14" t="str">
        <f t="shared" si="2"/>
        <v/>
      </c>
      <c r="B39" s="39" t="s">
        <v>592</v>
      </c>
      <c r="C39" s="48"/>
      <c r="D39" s="50"/>
      <c r="E39" s="49"/>
      <c r="F39" s="50"/>
      <c r="G39" s="51"/>
      <c r="H39" s="53"/>
      <c r="I39" s="13" t="str">
        <f t="shared" si="0"/>
        <v xml:space="preserve"> </v>
      </c>
      <c r="J39" s="27" t="str">
        <f t="shared" si="1"/>
        <v/>
      </c>
      <c r="K39" s="73" t="s">
        <v>592</v>
      </c>
      <c r="L39" s="75"/>
    </row>
    <row r="40" spans="1:12">
      <c r="A40" s="14" t="str">
        <f t="shared" si="2"/>
        <v/>
      </c>
      <c r="B40" s="39" t="s">
        <v>592</v>
      </c>
      <c r="C40" s="48"/>
      <c r="D40" s="49"/>
      <c r="E40" s="49"/>
      <c r="F40" s="50"/>
      <c r="G40" s="51"/>
      <c r="H40" s="53"/>
      <c r="I40" s="13" t="str">
        <f t="shared" si="0"/>
        <v xml:space="preserve"> </v>
      </c>
      <c r="J40" s="27" t="str">
        <f t="shared" si="1"/>
        <v/>
      </c>
      <c r="K40" s="73" t="s">
        <v>592</v>
      </c>
      <c r="L40" s="75"/>
    </row>
    <row r="41" spans="1:12" ht="16.5" thickBot="1">
      <c r="A41" s="14" t="str">
        <f t="shared" si="2"/>
        <v/>
      </c>
      <c r="B41" s="40" t="s">
        <v>592</v>
      </c>
      <c r="C41" s="54"/>
      <c r="D41" s="55"/>
      <c r="E41" s="56"/>
      <c r="F41" s="55"/>
      <c r="G41" s="57"/>
      <c r="H41" s="58"/>
      <c r="I41" s="92" t="str">
        <f t="shared" si="0"/>
        <v xml:space="preserve"> </v>
      </c>
      <c r="J41" s="30" t="str">
        <f t="shared" si="1"/>
        <v/>
      </c>
      <c r="K41" s="74" t="s">
        <v>592</v>
      </c>
      <c r="L41" s="77"/>
    </row>
    <row r="42" spans="1:12">
      <c r="A42" s="28"/>
    </row>
    <row r="43" spans="1:12">
      <c r="A43" s="237" t="s">
        <v>14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  <c r="L43" s="72"/>
    </row>
    <row r="44" spans="1:12">
      <c r="A44" s="240" t="s">
        <v>15</v>
      </c>
      <c r="B44" s="241"/>
      <c r="C44" s="241"/>
      <c r="D44" s="235">
        <f>Заявка!$Q$19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>
      <c r="A45" s="240" t="s">
        <v>16</v>
      </c>
      <c r="B45" s="241"/>
      <c r="C45" s="241"/>
      <c r="D45" s="235">
        <f>Заявка!$Q$20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233" t="s">
        <v>523</v>
      </c>
      <c r="B46" s="234"/>
      <c r="C46" s="234"/>
      <c r="D46" s="235">
        <f>Заявка!$Q$21</f>
        <v>0</v>
      </c>
      <c r="E46" s="235"/>
      <c r="F46" s="235"/>
      <c r="G46" s="235"/>
      <c r="H46" s="235"/>
      <c r="I46" s="235"/>
      <c r="J46" s="235"/>
      <c r="K46" s="236"/>
      <c r="L46" s="31"/>
    </row>
    <row r="47" spans="1:12" ht="15.75" customHeight="1">
      <c r="A47" s="31"/>
      <c r="B47" s="31"/>
      <c r="C47" s="31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48.75" customHeight="1">
      <c r="A48" s="242" t="s">
        <v>17</v>
      </c>
      <c r="B48" s="242"/>
      <c r="C48" s="242"/>
      <c r="D48" s="243">
        <f>Заявка!$R$35</f>
        <v>0</v>
      </c>
      <c r="E48" s="243"/>
      <c r="F48" s="243"/>
      <c r="G48" s="28"/>
      <c r="H48" s="28"/>
      <c r="I48" s="33"/>
      <c r="J48" s="33"/>
      <c r="K48" s="33"/>
      <c r="L48" s="28"/>
    </row>
    <row r="49" spans="4:12">
      <c r="D49" s="228" t="s">
        <v>21</v>
      </c>
      <c r="E49" s="228"/>
      <c r="F49" s="228"/>
      <c r="G49" s="228" t="s">
        <v>19</v>
      </c>
      <c r="H49" s="228"/>
      <c r="I49" s="228" t="s">
        <v>18</v>
      </c>
      <c r="J49" s="228"/>
      <c r="K49" s="228"/>
      <c r="L49" s="65"/>
    </row>
    <row r="51" spans="4:12" ht="15.75" customHeight="1"/>
    <row r="54" spans="4:12" ht="15.75" customHeight="1"/>
  </sheetData>
  <sheetProtection password="C853" sheet="1" objects="1" scenarios="1" selectLockedCells="1"/>
  <mergeCells count="27">
    <mergeCell ref="F1:K1"/>
    <mergeCell ref="A1:C1"/>
    <mergeCell ref="A2:C2"/>
    <mergeCell ref="F2:K2"/>
    <mergeCell ref="A45:C45"/>
    <mergeCell ref="A7:K7"/>
    <mergeCell ref="D4:E4"/>
    <mergeCell ref="D5:E5"/>
    <mergeCell ref="A4:B4"/>
    <mergeCell ref="A5:B5"/>
    <mergeCell ref="F4:G4"/>
    <mergeCell ref="F5:G5"/>
    <mergeCell ref="H5:K5"/>
    <mergeCell ref="H4:K4"/>
    <mergeCell ref="A10:L10"/>
    <mergeCell ref="A12:L12"/>
    <mergeCell ref="G49:H49"/>
    <mergeCell ref="A48:C48"/>
    <mergeCell ref="D49:F49"/>
    <mergeCell ref="I49:K49"/>
    <mergeCell ref="D48:F48"/>
    <mergeCell ref="A46:C46"/>
    <mergeCell ref="D44:K44"/>
    <mergeCell ref="D45:K45"/>
    <mergeCell ref="D46:K46"/>
    <mergeCell ref="A43:K43"/>
    <mergeCell ref="A44:C44"/>
  </mergeCells>
  <dataValidations count="2">
    <dataValidation type="list" allowBlank="1" showInputMessage="1" showErrorMessage="1" sqref="B11 B13:B41">
      <formula1>"-, ПН, СР, ЗП, ЗЗ, ВБ, ПМ"</formula1>
    </dataValidation>
    <dataValidation type="list" showInputMessage="1" showErrorMessage="1" sqref="K11 K13:K41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N53"/>
  <sheetViews>
    <sheetView view="pageBreakPreview" zoomScale="120" zoomScaleSheetLayoutView="120" workbookViewId="0">
      <selection activeCell="B11" sqref="B11"/>
    </sheetView>
  </sheetViews>
  <sheetFormatPr defaultRowHeight="15.75"/>
  <cols>
    <col min="1" max="1" width="3.625" style="11" bestFit="1" customWidth="1"/>
    <col min="2" max="2" width="5.375" style="11" customWidth="1"/>
    <col min="3" max="3" width="16.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59" t="s">
        <v>542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1:14">
      <c r="A11" s="20" t="str">
        <f>IF(OR((K11="М"),(K11="Ж")),'1-30'!A41+1,"")</f>
        <v/>
      </c>
      <c r="B11" s="41" t="s">
        <v>592</v>
      </c>
      <c r="C11" s="61"/>
      <c r="D11" s="61"/>
      <c r="E11" s="61"/>
      <c r="F11" s="62"/>
      <c r="G11" s="63"/>
      <c r="H11" s="64"/>
      <c r="I11" s="21" t="str">
        <f>IF($D$4="","",IF(AND(($D$4-'31-60'!$G11)&lt;(10*365.2+1),(OR(B11="СР",B11="ЗП"))),"+"," "))</f>
        <v xml:space="preserve"> </v>
      </c>
      <c r="J11" s="85" t="str">
        <f>IF($D$4="","",IF(AND(($D$4-$G11)&lt;(18*365.2+1),($D$4-$G11)&gt;(10*365.2+1),OR($B11="СР",$B11="ПН",$B11="ЗП")),"СПР",""))</f>
        <v/>
      </c>
      <c r="K11" s="86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9"/>
      <c r="D12" s="49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78" t="str">
        <f>IF($D$4="","",IF(AND(($D$4-$G12)&lt;(18*365.2+1),($D$4-$G12)&gt;(10*365.2+1),OR($B12="СР",$B12="ПН",$B12="ЗП")),"СПР",""))</f>
        <v/>
      </c>
      <c r="K12" s="76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9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78" t="str">
        <f t="shared" ref="J13:J40" si="2">IF($D$4="","",IF(AND(($D$4-$G13)&lt;(18*365.2+1),($D$4-$G13)&gt;(10*365.2+1),OR($B13="СР",$B13="ПН",$B13="ЗП")),"СПР",""))</f>
        <v/>
      </c>
      <c r="K13" s="76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78" t="str">
        <f t="shared" si="2"/>
        <v/>
      </c>
      <c r="K14" s="76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78" t="str">
        <f t="shared" si="2"/>
        <v/>
      </c>
      <c r="K15" s="76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>IF($D$4="","",IF(AND(($D$4-$G16)&lt;(10*365.2+1),(OR(B16="СР",B16="ЗП"))),"+"," "))</f>
        <v xml:space="preserve"> </v>
      </c>
      <c r="J16" s="78" t="str">
        <f t="shared" si="2"/>
        <v/>
      </c>
      <c r="K16" s="76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>IF($D$4="","",IF(AND(($D$4-$G17)&lt;(10*365.2+1),(OR(B17="СР",B17="ЗП"))),"+"," "))</f>
        <v xml:space="preserve"> </v>
      </c>
      <c r="J17" s="78" t="str">
        <f t="shared" si="2"/>
        <v/>
      </c>
      <c r="K17" s="76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78" t="str">
        <f t="shared" si="2"/>
        <v/>
      </c>
      <c r="K18" s="76" t="s">
        <v>592</v>
      </c>
      <c r="L18" s="75"/>
      <c r="M18" s="28"/>
    </row>
    <row r="19" spans="1:13">
      <c r="A19" s="14" t="str">
        <f>IF(OR((K19="М"),(K19="Ж")),A18+1,"")</f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78" t="str">
        <f t="shared" si="2"/>
        <v/>
      </c>
      <c r="K19" s="76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78" t="str">
        <f t="shared" si="2"/>
        <v/>
      </c>
      <c r="K20" s="76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78" t="str">
        <f t="shared" si="2"/>
        <v/>
      </c>
      <c r="K21" s="76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78" t="str">
        <f t="shared" si="2"/>
        <v/>
      </c>
      <c r="K22" s="76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78" t="str">
        <f t="shared" si="2"/>
        <v/>
      </c>
      <c r="K23" s="76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78" t="str">
        <f t="shared" si="2"/>
        <v/>
      </c>
      <c r="K24" s="76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78" t="str">
        <f t="shared" si="2"/>
        <v/>
      </c>
      <c r="K25" s="76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78" t="str">
        <f t="shared" si="2"/>
        <v/>
      </c>
      <c r="K26" s="76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78" t="str">
        <f t="shared" si="2"/>
        <v/>
      </c>
      <c r="K27" s="76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78" t="str">
        <f t="shared" si="2"/>
        <v/>
      </c>
      <c r="K28" s="76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1"/>
        <v xml:space="preserve"> </v>
      </c>
      <c r="J29" s="78" t="str">
        <f t="shared" si="2"/>
        <v/>
      </c>
      <c r="K29" s="76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78" t="str">
        <f t="shared" si="2"/>
        <v/>
      </c>
      <c r="K30" s="76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78" t="str">
        <f t="shared" si="2"/>
        <v/>
      </c>
      <c r="K31" s="76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78" t="str">
        <f t="shared" si="2"/>
        <v/>
      </c>
      <c r="K32" s="76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78" t="str">
        <f t="shared" si="2"/>
        <v/>
      </c>
      <c r="K33" s="76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78" t="str">
        <f t="shared" si="2"/>
        <v/>
      </c>
      <c r="K34" s="76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78" t="str">
        <f t="shared" si="2"/>
        <v/>
      </c>
      <c r="K35" s="76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78" t="str">
        <f t="shared" si="2"/>
        <v/>
      </c>
      <c r="K36" s="76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78" t="str">
        <f t="shared" si="2"/>
        <v/>
      </c>
      <c r="K37" s="76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78" t="str">
        <f t="shared" si="2"/>
        <v/>
      </c>
      <c r="K38" s="76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78" t="str">
        <f t="shared" si="2"/>
        <v/>
      </c>
      <c r="K39" s="76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91" t="str">
        <f t="shared" si="2"/>
        <v/>
      </c>
      <c r="K40" s="79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5:B5"/>
    <mergeCell ref="D5:E5"/>
    <mergeCell ref="F5:G5"/>
    <mergeCell ref="H5:K5"/>
    <mergeCell ref="A7:K7"/>
    <mergeCell ref="A10:L10"/>
    <mergeCell ref="D48:F48"/>
    <mergeCell ref="G48:H48"/>
    <mergeCell ref="I48:K48"/>
    <mergeCell ref="A42:K42"/>
    <mergeCell ref="A43:C43"/>
    <mergeCell ref="D43:K43"/>
    <mergeCell ref="A44:C44"/>
    <mergeCell ref="D44:K44"/>
    <mergeCell ref="A45:C45"/>
    <mergeCell ref="D45:K45"/>
    <mergeCell ref="A47:C47"/>
    <mergeCell ref="D47:F47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N53"/>
  <sheetViews>
    <sheetView view="pageBreakPreview" zoomScale="120" zoomScaleSheetLayoutView="120" workbookViewId="0">
      <selection activeCell="K20" sqref="K20"/>
    </sheetView>
  </sheetViews>
  <sheetFormatPr defaultRowHeight="15.75"/>
  <cols>
    <col min="1" max="1" width="3.75" style="11" bestFit="1" customWidth="1"/>
    <col min="2" max="2" width="5.375" style="11" customWidth="1"/>
    <col min="3" max="3" width="16.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566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6"/>
    </row>
    <row r="11" spans="1:14">
      <c r="A11" s="20" t="str">
        <f>IF(OR((K11="М"),(K11="Ж")),'31-60'!A40+1,"")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>IF($D$4="","",IF(AND(($D$4-$G19)&lt;(10*365.2+1),(OR(B19="СР",B19="ЗП"))),"+"," "))</f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 t="shared" si="1"/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5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5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5.37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567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61"/>
    </row>
    <row r="11" spans="1:14">
      <c r="A11" s="20" t="str">
        <f>IF(OR((K11="М"),(K11="Ж")),'61-90'!A40+1,"")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4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73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73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73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73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73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73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73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73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73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73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73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73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73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73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73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73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73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73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73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73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73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73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73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73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73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73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73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73" t="s">
        <v>592</v>
      </c>
      <c r="L39" s="75"/>
    </row>
    <row r="40" spans="1:12" ht="16.5" thickBot="1">
      <c r="A40" s="15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74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N53"/>
  <sheetViews>
    <sheetView view="pageBreakPreview" topLeftCell="A4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1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1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17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17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IF(OR((K11="М"),(K11="Ж")),'91-120'!A40+1,"")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 t="shared" si="1"/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65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IF(OR((K11="М"),(K11="Ж")),'121-150'!A40+1,"")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6" t="s">
        <v>0</v>
      </c>
      <c r="B1" s="247"/>
      <c r="C1" s="247"/>
      <c r="D1" s="5">
        <f>Заявка!$J$2</f>
        <v>0</v>
      </c>
      <c r="E1" s="6" t="s">
        <v>1</v>
      </c>
      <c r="F1" s="244">
        <f>Заявка!$AK$1</f>
        <v>0</v>
      </c>
      <c r="G1" s="244"/>
      <c r="H1" s="244"/>
      <c r="I1" s="244"/>
      <c r="J1" s="244"/>
      <c r="K1" s="245"/>
      <c r="L1" s="66"/>
    </row>
    <row r="2" spans="1:14" ht="18.75" customHeight="1">
      <c r="A2" s="246" t="s">
        <v>2</v>
      </c>
      <c r="B2" s="247"/>
      <c r="C2" s="247"/>
      <c r="D2" s="22">
        <f>Заявка!$J$3</f>
        <v>0</v>
      </c>
      <c r="E2" s="88" t="s">
        <v>3</v>
      </c>
      <c r="F2" s="272">
        <f>Заявка!$J$1</f>
        <v>0</v>
      </c>
      <c r="G2" s="272"/>
      <c r="H2" s="272"/>
      <c r="I2" s="272"/>
      <c r="J2" s="272"/>
      <c r="K2" s="273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6">
        <f>Заявка!$A$11</f>
        <v>0</v>
      </c>
      <c r="B4" s="257"/>
      <c r="C4" s="10">
        <f>Заявка!$H$11</f>
        <v>0</v>
      </c>
      <c r="D4" s="254">
        <f>Заявка!$O$11</f>
        <v>0</v>
      </c>
      <c r="E4" s="254"/>
      <c r="F4" s="254">
        <f>Заявка!$A$14</f>
        <v>0</v>
      </c>
      <c r="G4" s="254"/>
      <c r="H4" s="254">
        <f>Заявка!$O$14</f>
        <v>0</v>
      </c>
      <c r="I4" s="254"/>
      <c r="J4" s="254"/>
      <c r="K4" s="254"/>
      <c r="L4" s="67"/>
    </row>
    <row r="5" spans="1:14">
      <c r="A5" s="258" t="s">
        <v>8</v>
      </c>
      <c r="B5" s="258"/>
      <c r="C5" s="89" t="s">
        <v>508</v>
      </c>
      <c r="D5" s="255" t="s">
        <v>507</v>
      </c>
      <c r="E5" s="255"/>
      <c r="F5" s="258" t="s">
        <v>11</v>
      </c>
      <c r="G5" s="258"/>
      <c r="H5" s="258" t="s">
        <v>12</v>
      </c>
      <c r="I5" s="258"/>
      <c r="J5" s="258"/>
      <c r="K5" s="258"/>
      <c r="L5" s="68"/>
    </row>
    <row r="7" spans="1:14">
      <c r="A7" s="251" t="s">
        <v>509</v>
      </c>
      <c r="B7" s="252"/>
      <c r="C7" s="252"/>
      <c r="D7" s="252"/>
      <c r="E7" s="252"/>
      <c r="F7" s="252"/>
      <c r="G7" s="252"/>
      <c r="H7" s="252"/>
      <c r="I7" s="252"/>
      <c r="J7" s="252"/>
      <c r="K7" s="253"/>
      <c r="L7" s="69"/>
    </row>
    <row r="8" spans="1:14" ht="16.5" thickBot="1"/>
    <row r="9" spans="1:14" s="90" customFormat="1" ht="48" thickBot="1">
      <c r="A9" s="1" t="s">
        <v>510</v>
      </c>
      <c r="B9" s="2" t="s">
        <v>511</v>
      </c>
      <c r="C9" s="3" t="s">
        <v>518</v>
      </c>
      <c r="D9" s="2" t="s">
        <v>519</v>
      </c>
      <c r="E9" s="2" t="s">
        <v>520</v>
      </c>
      <c r="F9" s="2" t="s">
        <v>521</v>
      </c>
      <c r="G9" s="2" t="s">
        <v>512</v>
      </c>
      <c r="H9" s="2" t="s">
        <v>522</v>
      </c>
      <c r="I9" s="2" t="s">
        <v>513</v>
      </c>
      <c r="J9" s="2" t="s">
        <v>514</v>
      </c>
      <c r="K9" s="4" t="s">
        <v>515</v>
      </c>
      <c r="L9" s="71" t="s">
        <v>643</v>
      </c>
    </row>
    <row r="10" spans="1:14" s="90" customFormat="1" ht="18.75" customHeight="1" thickBot="1">
      <c r="A10" s="274" t="s">
        <v>593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7"/>
    </row>
    <row r="11" spans="1:14">
      <c r="A11" s="20" t="str">
        <f>IF(OR((K11="М"),(K11="Ж")),'151-180'!A40+1,"")</f>
        <v/>
      </c>
      <c r="B11" s="41" t="s">
        <v>592</v>
      </c>
      <c r="C11" s="60"/>
      <c r="D11" s="61"/>
      <c r="E11" s="61"/>
      <c r="F11" s="62"/>
      <c r="G11" s="63"/>
      <c r="H11" s="64"/>
      <c r="I11" s="21" t="str">
        <f>IF($D$4="","",IF(AND(($D$4-$G11)&lt;(10*365.2+1),(OR(B11="СР",B11="ЗП"))),"+"," "))</f>
        <v xml:space="preserve"> </v>
      </c>
      <c r="J11" s="38" t="str">
        <f>IF($D$4="","",IF(AND(($D$4-$G11)&lt;(18*365.2+1),($D$4-$G11)&gt;(10*365.2+1),OR($B11="СР",$B11="ПН",$B11="ЗП")),"СПР",""))</f>
        <v/>
      </c>
      <c r="K11" s="80" t="s">
        <v>592</v>
      </c>
      <c r="L11" s="81"/>
      <c r="M11" s="28"/>
    </row>
    <row r="12" spans="1:14">
      <c r="A12" s="14" t="str">
        <f>IF(OR((K12="М"),(K12="Ж")),A11+1,"")</f>
        <v/>
      </c>
      <c r="B12" s="39" t="s">
        <v>592</v>
      </c>
      <c r="C12" s="48"/>
      <c r="D12" s="50"/>
      <c r="E12" s="49"/>
      <c r="F12" s="50"/>
      <c r="G12" s="51"/>
      <c r="H12" s="52"/>
      <c r="I12" s="13" t="str">
        <f>IF($D$4="","",IF(AND(($D$4-$G12)&lt;(10*365.2+1),(OR(B12="СР",B12="ЗП"))),"+"," "))</f>
        <v xml:space="preserve"> </v>
      </c>
      <c r="J12" s="27" t="str">
        <f>IF($D$4="","",IF(AND(($D$4-$G12)&lt;(18*365.2+1),($D$4-$G12)&gt;(10*365.2+1),OR($B12="СР",$B12="ПН",$B12="ЗП")),"СПР",""))</f>
        <v/>
      </c>
      <c r="K12" s="82" t="s">
        <v>592</v>
      </c>
      <c r="L12" s="75"/>
      <c r="M12" s="28"/>
    </row>
    <row r="13" spans="1:14">
      <c r="A13" s="14" t="str">
        <f t="shared" ref="A13:A40" si="0">IF(OR((K13="М"),(K13="Ж")),A12+1,"")</f>
        <v/>
      </c>
      <c r="B13" s="39" t="s">
        <v>592</v>
      </c>
      <c r="C13" s="48"/>
      <c r="D13" s="49"/>
      <c r="E13" s="49"/>
      <c r="F13" s="50"/>
      <c r="G13" s="51"/>
      <c r="H13" s="52"/>
      <c r="I13" s="13" t="str">
        <f t="shared" ref="I13:I39" si="1">IF($D$4="","",IF(AND(($D$4-$G13)&lt;(10*365.2+1),(OR(B13="СР",B13="ЗП"))),"+"," "))</f>
        <v xml:space="preserve"> </v>
      </c>
      <c r="J13" s="27" t="str">
        <f t="shared" ref="J13:J40" si="2">IF($D$4="","",IF(AND(($D$4-$G13)&lt;(18*365.2+1),($D$4-$G13)&gt;(10*365.2+1),OR($B13="СР",$B13="ПН",$B13="ЗП")),"СПР",""))</f>
        <v/>
      </c>
      <c r="K13" s="82" t="s">
        <v>592</v>
      </c>
      <c r="L13" s="75"/>
      <c r="M13" s="28"/>
    </row>
    <row r="14" spans="1:14">
      <c r="A14" s="14" t="str">
        <f t="shared" si="0"/>
        <v/>
      </c>
      <c r="B14" s="39" t="s">
        <v>592</v>
      </c>
      <c r="C14" s="48"/>
      <c r="D14" s="49"/>
      <c r="E14" s="49"/>
      <c r="F14" s="50"/>
      <c r="G14" s="51"/>
      <c r="H14" s="52"/>
      <c r="I14" s="13" t="str">
        <f>IF($D$4="","",IF(AND(($D$4-$G14)&lt;(10*365.2+1),(OR(B14="СР",B14="ЗП"))),"+"," "))</f>
        <v xml:space="preserve"> </v>
      </c>
      <c r="J14" s="27" t="str">
        <f t="shared" si="2"/>
        <v/>
      </c>
      <c r="K14" s="82" t="s">
        <v>592</v>
      </c>
      <c r="L14" s="75"/>
      <c r="M14" s="28"/>
    </row>
    <row r="15" spans="1:14">
      <c r="A15" s="14" t="str">
        <f t="shared" si="0"/>
        <v/>
      </c>
      <c r="B15" s="39" t="s">
        <v>592</v>
      </c>
      <c r="C15" s="48"/>
      <c r="D15" s="49"/>
      <c r="E15" s="49"/>
      <c r="F15" s="50"/>
      <c r="G15" s="51"/>
      <c r="H15" s="52"/>
      <c r="I15" s="13" t="str">
        <f t="shared" si="1"/>
        <v xml:space="preserve"> </v>
      </c>
      <c r="J15" s="27" t="str">
        <f t="shared" si="2"/>
        <v/>
      </c>
      <c r="K15" s="82" t="s">
        <v>592</v>
      </c>
      <c r="L15" s="75"/>
      <c r="M15" s="28"/>
      <c r="N15" s="29"/>
    </row>
    <row r="16" spans="1:14">
      <c r="A16" s="14" t="str">
        <f t="shared" si="0"/>
        <v/>
      </c>
      <c r="B16" s="39" t="s">
        <v>592</v>
      </c>
      <c r="C16" s="48"/>
      <c r="D16" s="49"/>
      <c r="E16" s="49"/>
      <c r="F16" s="50"/>
      <c r="G16" s="51"/>
      <c r="H16" s="52"/>
      <c r="I16" s="13" t="str">
        <f t="shared" si="1"/>
        <v xml:space="preserve"> </v>
      </c>
      <c r="J16" s="27" t="str">
        <f t="shared" si="2"/>
        <v/>
      </c>
      <c r="K16" s="82" t="s">
        <v>592</v>
      </c>
      <c r="L16" s="75"/>
      <c r="M16" s="28"/>
    </row>
    <row r="17" spans="1:13">
      <c r="A17" s="14" t="str">
        <f t="shared" si="0"/>
        <v/>
      </c>
      <c r="B17" s="39" t="s">
        <v>592</v>
      </c>
      <c r="C17" s="48"/>
      <c r="D17" s="49"/>
      <c r="E17" s="49"/>
      <c r="F17" s="50"/>
      <c r="G17" s="51"/>
      <c r="H17" s="52"/>
      <c r="I17" s="13" t="str">
        <f t="shared" si="1"/>
        <v xml:space="preserve"> </v>
      </c>
      <c r="J17" s="27" t="str">
        <f t="shared" si="2"/>
        <v/>
      </c>
      <c r="K17" s="82" t="s">
        <v>592</v>
      </c>
      <c r="L17" s="75"/>
      <c r="M17" s="28"/>
    </row>
    <row r="18" spans="1:13">
      <c r="A18" s="14" t="str">
        <f t="shared" si="0"/>
        <v/>
      </c>
      <c r="B18" s="39" t="s">
        <v>592</v>
      </c>
      <c r="C18" s="48"/>
      <c r="D18" s="49"/>
      <c r="E18" s="49"/>
      <c r="F18" s="50"/>
      <c r="G18" s="51"/>
      <c r="H18" s="52"/>
      <c r="I18" s="13" t="str">
        <f t="shared" si="1"/>
        <v xml:space="preserve"> </v>
      </c>
      <c r="J18" s="27" t="str">
        <f t="shared" si="2"/>
        <v/>
      </c>
      <c r="K18" s="82" t="s">
        <v>592</v>
      </c>
      <c r="L18" s="75"/>
      <c r="M18" s="28"/>
    </row>
    <row r="19" spans="1:13">
      <c r="A19" s="14" t="str">
        <f t="shared" si="0"/>
        <v/>
      </c>
      <c r="B19" s="39" t="s">
        <v>592</v>
      </c>
      <c r="C19" s="48"/>
      <c r="D19" s="49"/>
      <c r="E19" s="49"/>
      <c r="F19" s="50"/>
      <c r="G19" s="51"/>
      <c r="H19" s="52"/>
      <c r="I19" s="13" t="str">
        <f t="shared" si="1"/>
        <v xml:space="preserve"> </v>
      </c>
      <c r="J19" s="27" t="str">
        <f t="shared" si="2"/>
        <v/>
      </c>
      <c r="K19" s="82" t="s">
        <v>592</v>
      </c>
      <c r="L19" s="75"/>
      <c r="M19" s="28"/>
    </row>
    <row r="20" spans="1:13">
      <c r="A20" s="14" t="str">
        <f t="shared" si="0"/>
        <v/>
      </c>
      <c r="B20" s="39" t="s">
        <v>592</v>
      </c>
      <c r="C20" s="48"/>
      <c r="D20" s="49"/>
      <c r="E20" s="49"/>
      <c r="F20" s="50"/>
      <c r="G20" s="51"/>
      <c r="H20" s="52"/>
      <c r="I20" s="13" t="str">
        <f t="shared" si="1"/>
        <v xml:space="preserve"> </v>
      </c>
      <c r="J20" s="27" t="str">
        <f t="shared" si="2"/>
        <v/>
      </c>
      <c r="K20" s="82" t="s">
        <v>592</v>
      </c>
      <c r="L20" s="75"/>
      <c r="M20" s="28"/>
    </row>
    <row r="21" spans="1:13">
      <c r="A21" s="14" t="str">
        <f t="shared" si="0"/>
        <v/>
      </c>
      <c r="B21" s="39" t="s">
        <v>592</v>
      </c>
      <c r="C21" s="48"/>
      <c r="D21" s="50"/>
      <c r="E21" s="49"/>
      <c r="F21" s="50"/>
      <c r="G21" s="51"/>
      <c r="H21" s="52"/>
      <c r="I21" s="13" t="str">
        <f t="shared" si="1"/>
        <v xml:space="preserve"> </v>
      </c>
      <c r="J21" s="27" t="str">
        <f t="shared" si="2"/>
        <v/>
      </c>
      <c r="K21" s="82" t="s">
        <v>592</v>
      </c>
      <c r="L21" s="75"/>
      <c r="M21" s="28"/>
    </row>
    <row r="22" spans="1:13">
      <c r="A22" s="14" t="str">
        <f t="shared" si="0"/>
        <v/>
      </c>
      <c r="B22" s="39" t="s">
        <v>592</v>
      </c>
      <c r="C22" s="48"/>
      <c r="D22" s="49"/>
      <c r="E22" s="49"/>
      <c r="F22" s="50"/>
      <c r="G22" s="51"/>
      <c r="H22" s="52"/>
      <c r="I22" s="13" t="str">
        <f t="shared" si="1"/>
        <v xml:space="preserve"> </v>
      </c>
      <c r="J22" s="27" t="str">
        <f t="shared" si="2"/>
        <v/>
      </c>
      <c r="K22" s="82" t="s">
        <v>592</v>
      </c>
      <c r="L22" s="75"/>
      <c r="M22" s="28"/>
    </row>
    <row r="23" spans="1:13">
      <c r="A23" s="14" t="str">
        <f t="shared" si="0"/>
        <v/>
      </c>
      <c r="B23" s="39" t="s">
        <v>592</v>
      </c>
      <c r="C23" s="48"/>
      <c r="D23" s="49"/>
      <c r="E23" s="49"/>
      <c r="F23" s="50"/>
      <c r="G23" s="51"/>
      <c r="H23" s="52"/>
      <c r="I23" s="13" t="str">
        <f t="shared" si="1"/>
        <v xml:space="preserve"> </v>
      </c>
      <c r="J23" s="27" t="str">
        <f t="shared" si="2"/>
        <v/>
      </c>
      <c r="K23" s="82" t="s">
        <v>592</v>
      </c>
      <c r="L23" s="75"/>
      <c r="M23" s="28"/>
    </row>
    <row r="24" spans="1:13">
      <c r="A24" s="14" t="str">
        <f t="shared" si="0"/>
        <v/>
      </c>
      <c r="B24" s="39" t="s">
        <v>592</v>
      </c>
      <c r="C24" s="48"/>
      <c r="D24" s="49"/>
      <c r="E24" s="49"/>
      <c r="F24" s="50"/>
      <c r="G24" s="51"/>
      <c r="H24" s="52"/>
      <c r="I24" s="13" t="str">
        <f t="shared" si="1"/>
        <v xml:space="preserve"> </v>
      </c>
      <c r="J24" s="27" t="str">
        <f t="shared" si="2"/>
        <v/>
      </c>
      <c r="K24" s="82" t="s">
        <v>592</v>
      </c>
      <c r="L24" s="75"/>
    </row>
    <row r="25" spans="1:13">
      <c r="A25" s="14" t="str">
        <f t="shared" si="0"/>
        <v/>
      </c>
      <c r="B25" s="39" t="s">
        <v>592</v>
      </c>
      <c r="C25" s="48"/>
      <c r="D25" s="49"/>
      <c r="E25" s="49"/>
      <c r="F25" s="50"/>
      <c r="G25" s="51"/>
      <c r="H25" s="52"/>
      <c r="I25" s="13" t="str">
        <f t="shared" si="1"/>
        <v xml:space="preserve"> </v>
      </c>
      <c r="J25" s="27" t="str">
        <f t="shared" si="2"/>
        <v/>
      </c>
      <c r="K25" s="82" t="s">
        <v>592</v>
      </c>
      <c r="L25" s="75"/>
    </row>
    <row r="26" spans="1:13">
      <c r="A26" s="14" t="str">
        <f t="shared" si="0"/>
        <v/>
      </c>
      <c r="B26" s="39" t="s">
        <v>592</v>
      </c>
      <c r="C26" s="48"/>
      <c r="D26" s="49"/>
      <c r="E26" s="49"/>
      <c r="F26" s="50"/>
      <c r="G26" s="51"/>
      <c r="H26" s="52"/>
      <c r="I26" s="13" t="str">
        <f t="shared" si="1"/>
        <v xml:space="preserve"> </v>
      </c>
      <c r="J26" s="27" t="str">
        <f t="shared" si="2"/>
        <v/>
      </c>
      <c r="K26" s="82" t="s">
        <v>592</v>
      </c>
      <c r="L26" s="75"/>
    </row>
    <row r="27" spans="1:13">
      <c r="A27" s="14" t="str">
        <f t="shared" si="0"/>
        <v/>
      </c>
      <c r="B27" s="39" t="s">
        <v>592</v>
      </c>
      <c r="C27" s="48"/>
      <c r="D27" s="49"/>
      <c r="E27" s="49"/>
      <c r="F27" s="50"/>
      <c r="G27" s="51"/>
      <c r="H27" s="52"/>
      <c r="I27" s="13" t="str">
        <f t="shared" si="1"/>
        <v xml:space="preserve"> </v>
      </c>
      <c r="J27" s="27" t="str">
        <f t="shared" si="2"/>
        <v/>
      </c>
      <c r="K27" s="82" t="s">
        <v>592</v>
      </c>
      <c r="L27" s="75"/>
    </row>
    <row r="28" spans="1:13">
      <c r="A28" s="14" t="str">
        <f t="shared" si="0"/>
        <v/>
      </c>
      <c r="B28" s="39" t="s">
        <v>592</v>
      </c>
      <c r="C28" s="48"/>
      <c r="D28" s="49"/>
      <c r="E28" s="49"/>
      <c r="F28" s="50"/>
      <c r="G28" s="51"/>
      <c r="H28" s="52"/>
      <c r="I28" s="13" t="str">
        <f t="shared" si="1"/>
        <v xml:space="preserve"> </v>
      </c>
      <c r="J28" s="27" t="str">
        <f t="shared" si="2"/>
        <v/>
      </c>
      <c r="K28" s="82" t="s">
        <v>592</v>
      </c>
      <c r="L28" s="75"/>
    </row>
    <row r="29" spans="1:13">
      <c r="A29" s="14" t="str">
        <f t="shared" si="0"/>
        <v/>
      </c>
      <c r="B29" s="39" t="s">
        <v>592</v>
      </c>
      <c r="C29" s="48"/>
      <c r="D29" s="49"/>
      <c r="E29" s="49"/>
      <c r="F29" s="50"/>
      <c r="G29" s="51"/>
      <c r="H29" s="52"/>
      <c r="I29" s="13" t="str">
        <f>IF($D$4="","",IF(AND(($D$4-$G29)&lt;(10*365.2+1),(OR(B29="СР",B29="ЗП"))),"+"," "))</f>
        <v xml:space="preserve"> </v>
      </c>
      <c r="J29" s="27" t="str">
        <f t="shared" si="2"/>
        <v/>
      </c>
      <c r="K29" s="82" t="s">
        <v>592</v>
      </c>
      <c r="L29" s="75"/>
    </row>
    <row r="30" spans="1:13">
      <c r="A30" s="14" t="str">
        <f t="shared" si="0"/>
        <v/>
      </c>
      <c r="B30" s="39" t="s">
        <v>592</v>
      </c>
      <c r="C30" s="48"/>
      <c r="D30" s="50"/>
      <c r="E30" s="49"/>
      <c r="F30" s="50"/>
      <c r="G30" s="51"/>
      <c r="H30" s="52"/>
      <c r="I30" s="13" t="str">
        <f t="shared" si="1"/>
        <v xml:space="preserve"> </v>
      </c>
      <c r="J30" s="27" t="str">
        <f t="shared" si="2"/>
        <v/>
      </c>
      <c r="K30" s="82" t="s">
        <v>592</v>
      </c>
      <c r="L30" s="75"/>
    </row>
    <row r="31" spans="1:13">
      <c r="A31" s="14" t="str">
        <f t="shared" si="0"/>
        <v/>
      </c>
      <c r="B31" s="39" t="s">
        <v>592</v>
      </c>
      <c r="C31" s="49"/>
      <c r="D31" s="49"/>
      <c r="E31" s="49"/>
      <c r="F31" s="50"/>
      <c r="G31" s="51"/>
      <c r="H31" s="52"/>
      <c r="I31" s="13" t="str">
        <f t="shared" si="1"/>
        <v xml:space="preserve"> </v>
      </c>
      <c r="J31" s="27" t="str">
        <f t="shared" si="2"/>
        <v/>
      </c>
      <c r="K31" s="82" t="s">
        <v>592</v>
      </c>
      <c r="L31" s="75"/>
    </row>
    <row r="32" spans="1:13">
      <c r="A32" s="14" t="str">
        <f t="shared" si="0"/>
        <v/>
      </c>
      <c r="B32" s="39" t="s">
        <v>592</v>
      </c>
      <c r="C32" s="49"/>
      <c r="D32" s="49"/>
      <c r="E32" s="49"/>
      <c r="F32" s="50"/>
      <c r="G32" s="51"/>
      <c r="H32" s="52"/>
      <c r="I32" s="13" t="str">
        <f t="shared" si="1"/>
        <v xml:space="preserve"> </v>
      </c>
      <c r="J32" s="27" t="str">
        <f t="shared" si="2"/>
        <v/>
      </c>
      <c r="K32" s="82" t="s">
        <v>592</v>
      </c>
      <c r="L32" s="75"/>
    </row>
    <row r="33" spans="1:12">
      <c r="A33" s="14" t="str">
        <f t="shared" si="0"/>
        <v/>
      </c>
      <c r="B33" s="39" t="s">
        <v>592</v>
      </c>
      <c r="C33" s="49"/>
      <c r="D33" s="49"/>
      <c r="E33" s="49"/>
      <c r="F33" s="50"/>
      <c r="G33" s="51"/>
      <c r="H33" s="52"/>
      <c r="I33" s="13" t="str">
        <f t="shared" si="1"/>
        <v xml:space="preserve"> </v>
      </c>
      <c r="J33" s="27" t="str">
        <f t="shared" si="2"/>
        <v/>
      </c>
      <c r="K33" s="82" t="s">
        <v>592</v>
      </c>
      <c r="L33" s="75"/>
    </row>
    <row r="34" spans="1:12">
      <c r="A34" s="14" t="str">
        <f t="shared" si="0"/>
        <v/>
      </c>
      <c r="B34" s="39" t="s">
        <v>592</v>
      </c>
      <c r="C34" s="49"/>
      <c r="D34" s="49"/>
      <c r="E34" s="49"/>
      <c r="F34" s="50"/>
      <c r="G34" s="51"/>
      <c r="H34" s="52"/>
      <c r="I34" s="13" t="str">
        <f t="shared" si="1"/>
        <v xml:space="preserve"> </v>
      </c>
      <c r="J34" s="27" t="str">
        <f t="shared" si="2"/>
        <v/>
      </c>
      <c r="K34" s="82" t="s">
        <v>592</v>
      </c>
      <c r="L34" s="75"/>
    </row>
    <row r="35" spans="1:12">
      <c r="A35" s="14" t="str">
        <f t="shared" si="0"/>
        <v/>
      </c>
      <c r="B35" s="39" t="s">
        <v>592</v>
      </c>
      <c r="C35" s="49"/>
      <c r="D35" s="49"/>
      <c r="E35" s="49"/>
      <c r="F35" s="50"/>
      <c r="G35" s="51"/>
      <c r="H35" s="52"/>
      <c r="I35" s="13" t="str">
        <f t="shared" si="1"/>
        <v xml:space="preserve"> </v>
      </c>
      <c r="J35" s="27" t="str">
        <f t="shared" si="2"/>
        <v/>
      </c>
      <c r="K35" s="82" t="s">
        <v>592</v>
      </c>
      <c r="L35" s="75"/>
    </row>
    <row r="36" spans="1:12">
      <c r="A36" s="14" t="str">
        <f t="shared" si="0"/>
        <v/>
      </c>
      <c r="B36" s="39" t="s">
        <v>592</v>
      </c>
      <c r="C36" s="49"/>
      <c r="D36" s="49"/>
      <c r="E36" s="49"/>
      <c r="F36" s="50"/>
      <c r="G36" s="51"/>
      <c r="H36" s="52"/>
      <c r="I36" s="13" t="str">
        <f t="shared" si="1"/>
        <v xml:space="preserve"> </v>
      </c>
      <c r="J36" s="27" t="str">
        <f t="shared" si="2"/>
        <v/>
      </c>
      <c r="K36" s="82" t="s">
        <v>592</v>
      </c>
      <c r="L36" s="75"/>
    </row>
    <row r="37" spans="1:12">
      <c r="A37" s="14" t="str">
        <f t="shared" si="0"/>
        <v/>
      </c>
      <c r="B37" s="39" t="s">
        <v>592</v>
      </c>
      <c r="C37" s="49"/>
      <c r="D37" s="49"/>
      <c r="E37" s="49"/>
      <c r="F37" s="50"/>
      <c r="G37" s="51"/>
      <c r="H37" s="52"/>
      <c r="I37" s="13" t="str">
        <f t="shared" si="1"/>
        <v xml:space="preserve"> </v>
      </c>
      <c r="J37" s="27" t="str">
        <f t="shared" si="2"/>
        <v/>
      </c>
      <c r="K37" s="82" t="s">
        <v>592</v>
      </c>
      <c r="L37" s="75"/>
    </row>
    <row r="38" spans="1:12">
      <c r="A38" s="14" t="str">
        <f t="shared" si="0"/>
        <v/>
      </c>
      <c r="B38" s="39" t="s">
        <v>592</v>
      </c>
      <c r="C38" s="50"/>
      <c r="D38" s="49"/>
      <c r="E38" s="49"/>
      <c r="F38" s="50"/>
      <c r="G38" s="51"/>
      <c r="H38" s="52"/>
      <c r="I38" s="13" t="str">
        <f t="shared" si="1"/>
        <v xml:space="preserve"> </v>
      </c>
      <c r="J38" s="27" t="str">
        <f t="shared" si="2"/>
        <v/>
      </c>
      <c r="K38" s="82" t="s">
        <v>592</v>
      </c>
      <c r="L38" s="75"/>
    </row>
    <row r="39" spans="1:12">
      <c r="A39" s="14" t="str">
        <f t="shared" si="0"/>
        <v/>
      </c>
      <c r="B39" s="39" t="s">
        <v>592</v>
      </c>
      <c r="C39" s="50"/>
      <c r="D39" s="49"/>
      <c r="E39" s="49"/>
      <c r="F39" s="50"/>
      <c r="G39" s="51"/>
      <c r="H39" s="52"/>
      <c r="I39" s="13" t="str">
        <f t="shared" si="1"/>
        <v xml:space="preserve"> </v>
      </c>
      <c r="J39" s="27" t="str">
        <f t="shared" si="2"/>
        <v/>
      </c>
      <c r="K39" s="82" t="s">
        <v>592</v>
      </c>
      <c r="L39" s="75"/>
    </row>
    <row r="40" spans="1:12" ht="16.5" thickBot="1">
      <c r="A40" s="14" t="str">
        <f t="shared" si="0"/>
        <v/>
      </c>
      <c r="B40" s="40" t="s">
        <v>592</v>
      </c>
      <c r="C40" s="55"/>
      <c r="D40" s="56"/>
      <c r="E40" s="56"/>
      <c r="F40" s="55"/>
      <c r="G40" s="57"/>
      <c r="H40" s="59"/>
      <c r="I40" s="92" t="str">
        <f>IF($D$4="","",IF(AND(($D$4-$G40)&lt;(10*365.2+1),(OR(B40="СР",B40="ЗП"))),"+"," "))</f>
        <v xml:space="preserve"> </v>
      </c>
      <c r="J40" s="30" t="str">
        <f t="shared" si="2"/>
        <v/>
      </c>
      <c r="K40" s="83" t="s">
        <v>592</v>
      </c>
      <c r="L40" s="77"/>
    </row>
    <row r="41" spans="1:12">
      <c r="A41" s="28"/>
    </row>
    <row r="42" spans="1:12">
      <c r="A42" s="265" t="s">
        <v>14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7"/>
      <c r="L42" s="70"/>
    </row>
    <row r="43" spans="1:12">
      <c r="A43" s="268" t="s">
        <v>15</v>
      </c>
      <c r="B43" s="269"/>
      <c r="C43" s="269"/>
      <c r="D43" s="235">
        <f>Заявка!$Q$19</f>
        <v>0</v>
      </c>
      <c r="E43" s="235"/>
      <c r="F43" s="235"/>
      <c r="G43" s="235"/>
      <c r="H43" s="235"/>
      <c r="I43" s="235"/>
      <c r="J43" s="235"/>
      <c r="K43" s="236"/>
      <c r="L43" s="31"/>
    </row>
    <row r="44" spans="1:12">
      <c r="A44" s="268" t="s">
        <v>16</v>
      </c>
      <c r="B44" s="269"/>
      <c r="C44" s="269"/>
      <c r="D44" s="235">
        <f>Заявка!$Q$20</f>
        <v>0</v>
      </c>
      <c r="E44" s="235"/>
      <c r="F44" s="235"/>
      <c r="G44" s="235"/>
      <c r="H44" s="235"/>
      <c r="I44" s="235"/>
      <c r="J44" s="235"/>
      <c r="K44" s="236"/>
      <c r="L44" s="31"/>
    </row>
    <row r="45" spans="1:12" ht="15.75" customHeight="1">
      <c r="A45" s="270" t="s">
        <v>523</v>
      </c>
      <c r="B45" s="271"/>
      <c r="C45" s="271"/>
      <c r="D45" s="235">
        <f>Заявка!$Q$21</f>
        <v>0</v>
      </c>
      <c r="E45" s="235"/>
      <c r="F45" s="235"/>
      <c r="G45" s="235"/>
      <c r="H45" s="235"/>
      <c r="I45" s="235"/>
      <c r="J45" s="235"/>
      <c r="K45" s="236"/>
      <c r="L45" s="31"/>
    </row>
    <row r="46" spans="1:12" ht="15.75" customHeight="1">
      <c r="A46" s="31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48.75" customHeight="1">
      <c r="A47" s="242" t="s">
        <v>17</v>
      </c>
      <c r="B47" s="242"/>
      <c r="C47" s="242"/>
      <c r="D47" s="243">
        <f>Заявка!$R$35</f>
        <v>0</v>
      </c>
      <c r="E47" s="243"/>
      <c r="F47" s="243"/>
      <c r="G47" s="28"/>
      <c r="H47" s="28"/>
      <c r="I47" s="33"/>
      <c r="J47" s="33"/>
      <c r="K47" s="33"/>
      <c r="L47" s="28"/>
    </row>
    <row r="48" spans="1:12">
      <c r="D48" s="228" t="s">
        <v>21</v>
      </c>
      <c r="E48" s="228"/>
      <c r="F48" s="228"/>
      <c r="G48" s="228" t="s">
        <v>18</v>
      </c>
      <c r="H48" s="228"/>
      <c r="I48" s="228" t="s">
        <v>19</v>
      </c>
      <c r="J48" s="228"/>
      <c r="K48" s="228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47:C47"/>
    <mergeCell ref="D47:F47"/>
    <mergeCell ref="D48:F48"/>
    <mergeCell ref="G48:H48"/>
    <mergeCell ref="I48:K48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18</vt:i4>
      </vt:variant>
    </vt:vector>
  </HeadingPairs>
  <TitlesOfParts>
    <vt:vector size="30" baseType="lpstr">
      <vt:lpstr>Справка</vt:lpstr>
      <vt:lpstr>Заявка</vt:lpstr>
      <vt:lpstr>1-30</vt:lpstr>
      <vt:lpstr>31-60</vt:lpstr>
      <vt:lpstr>61-90</vt:lpstr>
      <vt:lpstr>91-120</vt:lpstr>
      <vt:lpstr>121-150</vt:lpstr>
      <vt:lpstr>151-180</vt:lpstr>
      <vt:lpstr>181-210</vt:lpstr>
      <vt:lpstr>211-240</vt:lpstr>
      <vt:lpstr>241-270</vt:lpstr>
      <vt:lpstr>271-300</vt:lpstr>
      <vt:lpstr>'121-150'!Print_Area</vt:lpstr>
      <vt:lpstr>'1-30'!Print_Area</vt:lpstr>
      <vt:lpstr>'151-180'!Print_Area</vt:lpstr>
      <vt:lpstr>'181-210'!Print_Area</vt:lpstr>
      <vt:lpstr>'211-240'!Print_Area</vt:lpstr>
      <vt:lpstr>'241-270'!Print_Area</vt:lpstr>
      <vt:lpstr>'271-300'!Print_Area</vt:lpstr>
      <vt:lpstr>'31-60'!Print_Area</vt:lpstr>
      <vt:lpstr>'61-90'!Print_Area</vt:lpstr>
      <vt:lpstr>'91-120'!Print_Area</vt:lpstr>
      <vt:lpstr>Купе</vt:lpstr>
      <vt:lpstr>Люкс</vt:lpstr>
      <vt:lpstr>МВПС</vt:lpstr>
      <vt:lpstr>Заявка!Область_печати</vt:lpstr>
      <vt:lpstr>Общ</vt:lpstr>
      <vt:lpstr>Плацк</vt:lpstr>
      <vt:lpstr>СВ</vt:lpstr>
      <vt:lpstr>Сид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KostromichevMV</dc:creator>
  <cp:lastModifiedBy>nikolaevanv</cp:lastModifiedBy>
  <cp:lastPrinted>2017-06-23T10:56:14Z</cp:lastPrinted>
  <dcterms:created xsi:type="dcterms:W3CDTF">2016-06-19T13:35:59Z</dcterms:created>
  <dcterms:modified xsi:type="dcterms:W3CDTF">2025-12-15T09:09:27Z</dcterms:modified>
</cp:coreProperties>
</file>